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ecas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03" sheetId="3" r:id="rId3"/>
    <sheet name="SO 204" sheetId="4" r:id="rId4"/>
    <sheet name="SO 951" sheetId="5" r:id="rId5"/>
  </sheets>
  <definedNames/>
  <calcPr/>
  <webPublishing/>
</workbook>
</file>

<file path=xl/sharedStrings.xml><?xml version="1.0" encoding="utf-8"?>
<sst xmlns="http://schemas.openxmlformats.org/spreadsheetml/2006/main" count="1906" uniqueCount="617">
  <si>
    <t>Firma: Krajská správa a údržba silnic Vysočiny, příspěvková organizace</t>
  </si>
  <si>
    <t>Rekapitulace ceny</t>
  </si>
  <si>
    <t>Stavba: 2022 - II/639 Častrov, průtah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</si>
  <si>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</si>
  <si>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</si>
  <si>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</si>
  <si>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</si>
  <si>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</si>
  <si>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</si>
  <si>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</si>
  <si>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</si>
  <si>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</si>
  <si>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</si>
  <si>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</si>
  <si>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</si>
  <si>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2022</t>
  </si>
  <si>
    <t>II/639 Častrov, průtah</t>
  </si>
  <si>
    <t>O</t>
  </si>
  <si>
    <t>Rozpočet:</t>
  </si>
  <si>
    <t>0,00</t>
  </si>
  <si>
    <t>15,00</t>
  </si>
  <si>
    <t>21,00</t>
  </si>
  <si>
    <t>5</t>
  </si>
  <si>
    <t>3</t>
  </si>
  <si>
    <t>4</t>
  </si>
  <si>
    <t>2</t>
  </si>
  <si>
    <t>SO 101</t>
  </si>
  <si>
    <t>Silnice II/639</t>
  </si>
  <si>
    <t>Typ</t>
  </si>
  <si>
    <t>0</t>
  </si>
  <si>
    <t>Poř. číslo</t>
  </si>
  <si>
    <t>1</t>
  </si>
  <si>
    <t>Kód položky</t>
  </si>
  <si>
    <t>Varianta</t>
  </si>
  <si>
    <t>Název položky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</si>
  <si>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</si>
  <si>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</si>
  <si>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</si>
  <si>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</si>
  <si>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</si>
  <si>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</si>
  <si>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</si>
  <si>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</si>
  <si>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</si>
  <si>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</si>
  <si>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</si>
  <si>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</si>
  <si>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</si>
  <si>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</si>
  <si>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</si>
  <si>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</si>
  <si>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zemina</t>
  </si>
  <si>
    <t>VV</t>
  </si>
  <si>
    <t>J8) poplatek za uložení na skládku - zemina (J6)                665,42 m3 
J2 ) odpočet pro  násyp       Násyp   (A4.2)                     16,00 m3  
(665,42-16,0)*1,80=1 168,95600 [A]</t>
  </si>
  <si>
    <t>TS</t>
  </si>
  <si>
    <t>zahrnuje veškeré poplatky provozovateli skládky související s uložením odpadu na skládce.</t>
  </si>
  <si>
    <t>014112</t>
  </si>
  <si>
    <t>POPLATKY ZA SKLÁDKU TYP S-IO (INERTNÍ ODPAD)</t>
  </si>
  <si>
    <t>beton</t>
  </si>
  <si>
    <t>Z výkazu ploch a kubatur v.č. D.1.9 
J16) poplatek za uložení na skládku - beton 2,16(B2)+1,12(B4)+1,65(H2)+5,35(I2) = 10,28 t 
10,28=10,28000 [A]</t>
  </si>
  <si>
    <t>014132</t>
  </si>
  <si>
    <t>POPLATKY ZA SKLÁDKU TYP S-NO (NEBEZPEČNÝ ODPAD)</t>
  </si>
  <si>
    <t>Z výkazu ploch a kubatur v.č. D.1.9 
13) poplatek za uložení na skládku - živice   
302,87(A15)+1059,76(A18)-333,22(A30)x1,85 =     746,17 t 
746,17=746,17000 [A]</t>
  </si>
  <si>
    <t>Zemní práce</t>
  </si>
  <si>
    <t>113131A</t>
  </si>
  <si>
    <t>ODSTRANĚNÍ KRYTU ZPEV PLOCH S ASFALT POJIVEM, ODVOZ DO 1KM SANACE</t>
  </si>
  <si>
    <t>M3</t>
  </si>
  <si>
    <t>SANACE  
čerpání se souhlasem TDS)</t>
  </si>
  <si>
    <t>Z výkazu ploch a kubatur v.č. D.1.9 
A27 výkop - potřeba materiálu  1388,40(A26)x0,30x1,20 =      416,52 m3 
416,52=416,52000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</si>
  <si>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</si>
  <si>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113138</t>
  </si>
  <si>
    <t>ODSTRANĚNÍ KRYTU ZPEVNĚNÝCH PLOCH S ASFALT POJIVEM, ODVOZ DO 20KM</t>
  </si>
  <si>
    <t>Z výkazu ploch a kubatur v.č. D.1.9 
A17)    odstranění vozovky 50 mm   5356,00(A2.3)+3000,40(A4.4)+541,20(A5.2)+368,30(A7)x2 =   9634,20 m2 
(5356,0+3000,40+541,20+368,30*2)*0,05=481,71000 [A] 
A30)  potřeba materiálu-odpočet  -1388,40(A26)x0,20x1,20 =      - 333,22 m3 
-333,22=- 333,22000 [B] 
Celkem: A+B=148,49000 [C]</t>
  </si>
  <si>
    <t>11313B</t>
  </si>
  <si>
    <t>ODSTRANĚNÍ KRYTU ZPEVNĚNÝCH PLOCH S ASFALTOVÝM POJIVEM - DOPRAVA</t>
  </si>
  <si>
    <t>TKM</t>
  </si>
  <si>
    <t>skládka 30km-odpočet materiálu potřebný na sanace- 1388,40m2</t>
  </si>
  <si>
    <t>Z výkazu ploch a kubatur v.č. D.1.9 
148,49*10=1 484,90000 [A]</t>
  </si>
  <si>
    <t>Položka zahrnuje samostatnou dopravu suti a vybouraných hmot. Množství se určí jako součin hmotnosti [t] a požadované vzdálenosti [km].</t>
  </si>
  <si>
    <t>7</t>
  </si>
  <si>
    <t>113158</t>
  </si>
  <si>
    <t>ODSTRANĚNÍ KRYTU ZPEVNĚNÝCH PLOCH Z BETONU, ODVOZ DO 20KM</t>
  </si>
  <si>
    <t>Z výkazu ploch a kubatur v.č. D.1.9 
B1) bourání chodníku betonového do 100 mm  (A12)        vjezdy - betonové     9,00 m2 
9,0*0,10=0,90000 [A]</t>
  </si>
  <si>
    <t>8</t>
  </si>
  <si>
    <t>11315B</t>
  </si>
  <si>
    <t>ODSTRANĚNÍ KRYTU ZPEVNĚNÝCH PLOCH Z BETONU - DOPRAVA</t>
  </si>
  <si>
    <t>skládka 30km</t>
  </si>
  <si>
    <t>Z výkazu ploch a kubatur v.č. D.1.9 
vjezdy - betonové 
B2) - 9,00(B1)x0,24 = 2,16 t 
2,16*10=21,60000 [A]</t>
  </si>
  <si>
    <t>113321</t>
  </si>
  <si>
    <t>ODSTRAN PODKL ZPEVNĚNÝCH PLOCH Z KAMENIVA NESTMEL, ODVOZ DO 1KM</t>
  </si>
  <si>
    <t>Z výkazu ploch a kubatur v.č. D.1.9 
B5) bourání podkladů štěrkových do 150 mm  55,00(A9)+9,00(B1)+8,00(B3)= 72,00 m2 
55,0+9,0+8,0=72,00000 [A]</t>
  </si>
  <si>
    <t>113378</t>
  </si>
  <si>
    <t>ODSTRAN PODKLADU ZPEVNĚNÝCH PLOCH Z DLAŽEB KOSTEK, ODVOZ DO 20KM</t>
  </si>
  <si>
    <t>Z výkazu ploch a kubatur v.č. D.1.9 
B3) bourání chodníku dlážděného vjezdy dlážděné  (A13)                         8,00 m2 
8,0*0,10=0,80000 [A]</t>
  </si>
  <si>
    <t>11</t>
  </si>
  <si>
    <t>11337B</t>
  </si>
  <si>
    <t>ODSTRANĚNÍ PODKLADU ZPEVNĚNÝCH PLOCH Z DLAŽEBNÍCH KOSTEK - DOPRAVA</t>
  </si>
  <si>
    <t>Z výkazu ploch a kubatur v.č. D.1.9 
B3) bourání chodníku dlážděného vjezdy dlážděné  (A143)                         8,00 m2 
- 8,00(B3)x0,14 = 1,12 t 
8,0*0,14*10=11,20000 [A]</t>
  </si>
  <si>
    <t>12</t>
  </si>
  <si>
    <t>113728</t>
  </si>
  <si>
    <t>FRÉZOVÁNÍ ZPEVNĚNÝCH PLOCH ASFALTOVÝCH, ODVOZ DO 20KM</t>
  </si>
  <si>
    <t>Z výkazu ploch a kubatur v.č. D.1.9 
A14)  frézování 50 mm  1313,00(A1.2)+1306,00(A3.2)+113,35(A6)+21,00(A10) =        2753,35 m2 
(1313,0+1306,0+113,35+21,0)*0,05=137,66750 [A]</t>
  </si>
  <si>
    <t>13</t>
  </si>
  <si>
    <t>11372B</t>
  </si>
  <si>
    <t>FRÉZOVÁNÍ ZPEVNĚNÝCH PLOCH ASFALTOVÝCH - DOPRAVA</t>
  </si>
  <si>
    <t>Z výkazu ploch a kubatur v.č. D.1.9 
  frézování 50 mm  1313,00(A1.2)+1306,00(A3.2)+113,35(A6)+21,00(A10) =        2753,35 m2 
A15) - 2753,35(A14)x0,11 = 302,87 t 
302,87*10=3 028,70000 [A]</t>
  </si>
  <si>
    <t>14</t>
  </si>
  <si>
    <t>123738</t>
  </si>
  <si>
    <t>ODKOP PRO SPOD STAVBU SILNIC A ŽELEZNIC TŘ. I, ODVOZ DO 20KM</t>
  </si>
  <si>
    <t>Z výkazu ploch a kubatur v.č. D.1.9 
J1  -  80,00(A1.1)+42,00(A2.1)+38,00(A3.1)+52,30(A4.1)=196,30M3 
J2 ) odpočet pro  násyp       Násyp   (A4.2)                     16,00 m3  
80,0+42,0+38,0+52,30-16=196,30000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</si>
  <si>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</si>
  <si>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</si>
  <si>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123738A</t>
  </si>
  <si>
    <t>ODKOP PRO SPOD STAVBU SILNIC A ŽELEZNIC TŘ. I, ODVOZ DO 20KM-SANACE</t>
  </si>
  <si>
    <t>sanace  
čerpání se souhlasem TDS)</t>
  </si>
  <si>
    <t>Z výkazu ploch a kubatur v.č. D.1.9 
A27 - 416,52(A27) =416,52m3 
1388,40*0,30=416,52000 [A]</t>
  </si>
  <si>
    <t>16</t>
  </si>
  <si>
    <t>123739</t>
  </si>
  <si>
    <t>PŘÍPLATEK ZA DALŠÍ 1KM DOPRAVY ZEMINY</t>
  </si>
  <si>
    <t>Z výkazu ploch a kubatur v.č. D.1.9 
J1  - 628,85M3  
612,82*10=6 128,20000 [A]</t>
  </si>
  <si>
    <t>položka zahrnuje příplatek k vodorovnému přemístění zeminy za každý další 1km nad 20km</t>
  </si>
  <si>
    <t>17</t>
  </si>
  <si>
    <t>125731</t>
  </si>
  <si>
    <t>VYKOPÁVKY ZE ZEMNÍKŮ A SKLÁDEK TŘ. I, ODVOZ DO 1KM</t>
  </si>
  <si>
    <t>Z výkazu ploch a kubatur v.č. D.1.9 
J2)   Násyp  (A4.2)=                    16,00 m3     
J3)  použitelné vybourané štěrky    72,00(B5)x0,15 = 10,80m3 
16,0+10,80=26,80000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</si>
  <si>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</si>
  <si>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</t>
  </si>
  <si>
    <t>133738</t>
  </si>
  <si>
    <t>HLOUBENÍ ŠACHET ZAPAŽ I NEPAŽ TŘ. I, ODVOZ DO 20KM</t>
  </si>
  <si>
    <t>Z výkazu ploch a kubatur v.č. D.1.9 
J5 - 21,60(G2)+9,00(H4)+6,00(I4) =36,60 m3 
21,60+9,0+6,0=36,60000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</si>
  <si>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</si>
  <si>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</si>
  <si>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133739</t>
  </si>
  <si>
    <t>PŘÍPLATEK ZA DALŠÍ 1KM DOPRAVY ZEMINY-šachty</t>
  </si>
  <si>
    <t>Z výkazu ploch a kubatur v.č. D.1.9 
J7 - 21,60(G2)+9,00(H4)+6,00(I4) =36,60 m3 
36,60*10=366,00000 [A]</t>
  </si>
  <si>
    <t>20</t>
  </si>
  <si>
    <t>17110</t>
  </si>
  <si>
    <t>ULOŽENÍ SYPANINY DO NÁSYPŮ SE ZHUTNĚNÍM</t>
  </si>
  <si>
    <t>Z výkazu ploch a kubatur v.č. D.1.9 
J2     násyp 16,00 m3 
16,0=16,00000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</si>
  <si>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</si>
  <si>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</si>
  <si>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17120</t>
  </si>
  <si>
    <t>ULOŽENÍ SYPANINY DO NÁSYPŮ A NA SKLÁDKY BEZ ZHUTNĚNÍ</t>
  </si>
  <si>
    <t>Z výkazu ploch a kubatur v.č. D.1.9 
J1  -  80,00(A1.1)+42,00(A2.1)+38,00(A3.1)+52,30(A4.1)+416,52(A27) =628,85M3 
J2 ) odpočet pro  násyp       Násyp   (A4.2)                     16,00 m3  
80,0+42,0+38,0+52,30+416,52-16=612,82000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</si>
  <si>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</si>
  <si>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</si>
  <si>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17160</t>
  </si>
  <si>
    <t>ULOŽENÍ SYPANINY DO NÁSYPŮ Z HORNIN KAMENITÝCH SE ZHUTNĚNÍM</t>
  </si>
  <si>
    <t>Z výkazu ploch a kubatur v.č. D.1.9 
 J3  -  použitelné vybourané štěrky 72,00(B5)x0,15 = 10,80 m3 
10,80=10,80000 [A]</t>
  </si>
  <si>
    <t>23</t>
  </si>
  <si>
    <t>17180</t>
  </si>
  <si>
    <t>ULOŽENÍ SYPANINY DO NÁSYPŮ Z NAKUPOVANÝCH MATERIÁLŮ</t>
  </si>
  <si>
    <t>Z výkazu ploch a kubatur v.č. D.1.9 
J4 -   (16,00(J2)x1,20+4,74(H9)-10,80(J3) =     13,14 m3 
16,0*1,20+4,74-10,8=13,14000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</si>
  <si>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</si>
  <si>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24</t>
  </si>
  <si>
    <t>17481</t>
  </si>
  <si>
    <t>ZÁSYP JAM A RÝH Z NAKUPOVANÝCH MATERIÁLŮ</t>
  </si>
  <si>
    <t>Z výkazu ploch a kubatur v.č. D.1.9 
G13) zásyp sypaninou    6,00(G1)x(1,22-?x0,32)x2,2 =  15,28 m3 
G14) štěrkopísek frakce 0-32    15,28(G13))x1,2x1,03x1,85 =  34,94 t 
15,28*1,2=18,33600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</si>
  <si>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</si>
  <si>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</si>
  <si>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17581</t>
  </si>
  <si>
    <t>OBSYP POTRUBÍ A OBJEKTŮ Z NAKUPOVANÝCH MATERIÁLŮ</t>
  </si>
  <si>
    <t>Z výkazu ploch a kubatur v.č. D.1.9 
H8) Obsyp objektu 9,00(H4)-0,42(H5)-2,45x1,40x1,35 =  3,95 m3 
H9) - potřeba zeminy  3,95(H8)x1,20 =     4,74 m3 
4,74=4,74000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</si>
  <si>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</si>
  <si>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26</t>
  </si>
  <si>
    <t>18110</t>
  </si>
  <si>
    <t>ÚPRAVA PLÁNĚ SE ZHUTNĚNÍM V HORNINĚ TŘ. I</t>
  </si>
  <si>
    <t>M2</t>
  </si>
  <si>
    <t>Z výkazu ploch a kubatur v.č. D.1.9 
A33) úprava pláně- vjezdy 8,55(A8)+55,00(A9)+9,00(A12)+8,00(A13) = 80,55 m2 
80,55=80,55000 [A]</t>
  </si>
  <si>
    <t>položka zahrnuje úpravu pláně včetně vyrovnání výškových rozdílů. Míru zhutnění určuje projekt.</t>
  </si>
  <si>
    <t>27</t>
  </si>
  <si>
    <t>a</t>
  </si>
  <si>
    <t>ÚPRAVA PLÁNĚ SE ZHUTNĚNÍM V HORNINĚ TŘ. I - SANACE</t>
  </si>
  <si>
    <t>SANACE  
(čerpání se souhlasem TDS</t>
  </si>
  <si>
    <t>Z výkazu ploch a kubatur v.č. D.1.9 
A28) úprava pláně   (sanace kraje vozovek)l       (A26)                1388,40 m2 
1388,40=1 388,40000 [A]</t>
  </si>
  <si>
    <t>28</t>
  </si>
  <si>
    <t>18130</t>
  </si>
  <si>
    <t>ÚPRAVA PLÁNĚ BEZ ZHUTNĚNÍ</t>
  </si>
  <si>
    <t>Z výkazu ploch a kubatur v.č. D.1.9 
C 6) úprava pláně bez zhutnění  (C3)              716,40 m2 
716,40=716,40000 [A]</t>
  </si>
  <si>
    <t>položka zahrnuje úpravu pláně včetně vyrovnání výškových rozdílů</t>
  </si>
  <si>
    <t>29</t>
  </si>
  <si>
    <t>18221</t>
  </si>
  <si>
    <t>ROZPROSTŘENÍ ORNICE VE SVAHU V TL DO 0,10M</t>
  </si>
  <si>
    <t>Z výkazu ploch a kubatur v.č. D.1.9 
C2) ohumusování ve svahu           100,00(A3.6)+66,00(A4.9)+50,00 =         216,00 m2  
100,0+66,0+50,0=216,00000 [A]</t>
  </si>
  <si>
    <t>položka zahrnuje:  
nutné přemístění ornice z dočasných skládek vzdálených do 50m  
rozprostření ornice v předepsané tloušťce ve svahu přes 1:5</t>
  </si>
  <si>
    <t>30</t>
  </si>
  <si>
    <t>1823</t>
  </si>
  <si>
    <t>Nákup humusu</t>
  </si>
  <si>
    <t>Z výkazu ploch a kubatur v.č. D.1.9 
C5) nákup humusu   716,40(C3)x0,10x1,20 =     85,97 m3 
85,97=85,97000 [A]</t>
  </si>
  <si>
    <t>31</t>
  </si>
  <si>
    <t>18231</t>
  </si>
  <si>
    <t>ROZPROSTŘENÍ ORNICE V ROVINĚ V TL DO 0,10M</t>
  </si>
  <si>
    <t>Z výkazu ploch a kubatur v.č. D.1.9 
C1) ohumusování v rovině             (A24)   200,00(A1.5)+5,00(A2.7)+90,00(A3.5)+151,40(A4.8)+4,00(A11)+50,00 = 500,40 m2 
200,0+5,0+90,0+151,40+4,0+50,0=500,40000 [A]</t>
  </si>
  <si>
    <t>položka zahrnuje:  
nutné přemístění ornice z dočasných skládek vzdálených do 50m  
rozprostření ornice v předepsané tloušťce v rovině a ve svahu do 1:5</t>
  </si>
  <si>
    <t>32</t>
  </si>
  <si>
    <t>18241</t>
  </si>
  <si>
    <t>ZALOŽENÍ TRÁVNÍKU RUČNÍM VÝSEVEM</t>
  </si>
  <si>
    <t>Z výkazu ploch a kubatur v.č. D.1.9 
C3) ohumusování ve svahu             500,40(C1)+216,00(C2) =      716,40 m2 
500,410+216,00=716,41000 [A]</t>
  </si>
  <si>
    <t>Zahrnuje dodání předepsané travní směsi, její výsev na ornici, zalévání, první pokosení, to vše bez ohledu na sklon terénu</t>
  </si>
  <si>
    <t>Vodorovné konstrukce</t>
  </si>
  <si>
    <t>33</t>
  </si>
  <si>
    <t>451313</t>
  </si>
  <si>
    <t>PODKLADNÍ A VÝPLŇOVÉ VRSTVY Z PROSTÉHO BETONU C16/20</t>
  </si>
  <si>
    <t>I 8) podklad z betonu   (I6)         5,00 m2 
H12) podklad z betonu  (H10)     5,00 m2 
10,0*0,20=2,00000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</si>
  <si>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</si>
  <si>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</t>
  </si>
  <si>
    <t>45152</t>
  </si>
  <si>
    <t>PODKLADNÍ A VÝPLŇOVÉ VRSTVY Z KAMENIVA DRCENÉHO</t>
  </si>
  <si>
    <t>J9) lože pod drobné objekty  0,86(G3)+0,42(H5)+0,30(I5) =     1,58 m3 
0,86+0,42+0,30=1,58000 [A]</t>
  </si>
  <si>
    <t>položka zahrnuje dodávku předepsaného kameniva, mimostaveništní a vnitrostaveništní dopravu a jeho uložení  
není-li v zadávací dokumentaci uvedeno jinak, jedná se o nakupovaný materiál</t>
  </si>
  <si>
    <t>35</t>
  </si>
  <si>
    <t>465512</t>
  </si>
  <si>
    <t>DLAŽBY Z LOMOVÉHO KAMENE NA MC</t>
  </si>
  <si>
    <t>H10) dlažba z lomového kamene                                5,00 m2 
H 11) zatření spár MC                 (H10)            5,00 m2 
I 6)dlažba z lomového kamene                                5,00 m2 
I 7) zatření spár MC                 (I6)            5,00 m2 
(5,0+5,0)*0,20=2,00000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</si>
  <si>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</si>
  <si>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</si>
  <si>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36</t>
  </si>
  <si>
    <t>56333</t>
  </si>
  <si>
    <t>VOZOVKOVÉ VRSTVY ZE ŠTĚRKODRTI TL. DO 150MM</t>
  </si>
  <si>
    <t>Z výkazu ploch a kubatur v.č. D.1.9 
A33) ŠDA 150 mm 8,55(A8)+55,00(A9)+9,00(A12)+8,00(A13) =80,55 m2 
8,55+55,0+9,0+8,0=80,55000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</si>
  <si>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</si>
  <si>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</si>
  <si>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567346</t>
  </si>
  <si>
    <t>VRSTVY PRO OBNOVU A OPRAVY Z RECYKL MATERIÁLU TL DO 200MM- SANACE</t>
  </si>
  <si>
    <t>SANACE  
(čerpání se souhlasem TDS)</t>
  </si>
  <si>
    <t>Z výkazu ploch a kubatur v.č. D.1.9 
A29-A30 -  rozprostření vybouraného živičného krytu  795,00(A2.9)+593,40(A4.10) =     1388,40 m2    
795,0+593,40=1 388,40000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</si>
  <si>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</si>
  <si>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38</t>
  </si>
  <si>
    <t>567541</t>
  </si>
  <si>
    <t>VRSTVY PRO OBNOVU A OPRAVY RECYK ZA STUDENA CEM TL DO 200MM</t>
  </si>
  <si>
    <t>Z výkazu ploch a kubatur v.č. D.1.9 
A16) recyklace za studena 200 mm 2415,00(A2.2)+1479,00(A4.3)+270,60(A5.1)+368,30(A7) =  4532,90 m2 
2415,0+1479,0+270,60+368,30=4 532,90000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</si>
  <si>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</si>
  <si>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39</t>
  </si>
  <si>
    <t>56932</t>
  </si>
  <si>
    <t>ZPEVNĚNÍ KRAJNIC ZE ŠTĚRKODRTI TL. DO 100MM</t>
  </si>
  <si>
    <t>Z výkazu ploch a kubatur v.č. D.1.9 
A23) krajnice zpevněná kam. drtí 100 mm 185,00(A1.4)+5,00(A2.6)+85,00(A3.4)+116,40(A4.7)+20,00 =     411,40 m2 
185,0+5,0+85,0+116,40+20=411,40000 [A]</t>
  </si>
  <si>
    <t>- dodání kameniva předepsané kvality a zrnitosti  
- rozprostření a zhutnění vrstvy v předepsané tloušťce  
- zřízení vrstvy bez rozlišení šířky, pokládání vrstvy po etapách</t>
  </si>
  <si>
    <t>40</t>
  </si>
  <si>
    <t>572123</t>
  </si>
  <si>
    <t>INFILTRAČNÍ POSTŘIK Z EMULZE DO 1,0KG/M2</t>
  </si>
  <si>
    <t>Z výkazu ploch a kubatur v.č. D.1.9 
A22) infiltrační postřik s podrcením  (A19)    4524,55m2 
4524,55=4 524,55000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</si>
  <si>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</si>
  <si>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41</t>
  </si>
  <si>
    <t>572221</t>
  </si>
  <si>
    <t>SPOJOVACÍ POSTŘIK Z ASFALTU DO 1,0KG/M2</t>
  </si>
  <si>
    <t>Z výkazu ploch a kubatur v.č. D.1.9 
A21) spojovací postřik  (A20)       7277,90m2  
7277,90=7 277,90000 [A]</t>
  </si>
  <si>
    <t>42</t>
  </si>
  <si>
    <t>574A44</t>
  </si>
  <si>
    <t>ASFALTOVÝ BETON PRO OBRUSNÉ VRSTVY ACO 11+, 11S TL. 50MM</t>
  </si>
  <si>
    <t>Z výkazu ploch a kubatur v.č. D.1.9 
A20) ACO 11+ 50 mm      1313,00(A1.3)+2415,00(A2.5)+1306,00(A3.3)+1479,20(A4.6)+270,60(A5.4)+113,35(A6)+ 
+368,30(A7)-8,55(A8)+21,00(A10) =         7277,90 m2 
1313,00+2415,00+1306,0+1479,20+270,60+113,35+368,30-8,55+21,0=7 277,90000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</si>
  <si>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</si>
  <si>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</si>
  <si>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574C46</t>
  </si>
  <si>
    <t>ASFALTOVÝ BETON PRO LOŽNÍ VRSTVY ACL 16+, 16S TL. 50MM</t>
  </si>
  <si>
    <t>Z výkazu ploch a kubatur v.č. D.1.9 
A19) ACL 16+ 50 mm      2415,00(A2.4)+1479,20(A4.5)+270,60(A5.3)+368,30(A7)-8,55(A8) =       4524,55 m2 
2415,0+1479,20+270,60+368,30-8,55=4 524,55000 [A]</t>
  </si>
  <si>
    <t>44</t>
  </si>
  <si>
    <t>582611</t>
  </si>
  <si>
    <t>KRYTY Z BETON DLAŽDIC SE ZÁMKEM ŠEDÝCH TL 60MM DO LOŽE Z KAM</t>
  </si>
  <si>
    <t>Z výkazu ploch a kubatur v.č. D.1.9 
F2) dodání zámkové dlažby tl. 60 mm přírodní  (16,55(F1)-3,78)x1,01 =12,90m2 
(16,55-3,78)*1,01=12,89770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</si>
  <si>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</si>
  <si>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45</t>
  </si>
  <si>
    <t>58262A</t>
  </si>
  <si>
    <t>KRYTY Z BETON DLAŽDIC SE ZÁMKEM BAREV RELIÉF TL 60MM DO LOŽE Z MC</t>
  </si>
  <si>
    <t>Z výkazu ploch a kubatur v.č. D.1.9 
F3) dodání zámkové dlažby tl. 60 mm červené reliéfní  3,78x1,01 =   3,82m2 
3,82=3,82000 [A]</t>
  </si>
  <si>
    <t>Potrubí</t>
  </si>
  <si>
    <t>46</t>
  </si>
  <si>
    <t>894345</t>
  </si>
  <si>
    <t>08</t>
  </si>
  <si>
    <t>JÍMKA VTOKOVÁ</t>
  </si>
  <si>
    <t>KUS</t>
  </si>
  <si>
    <t>H3) zřízení vtokové jímky vč. napojení na stávají trubku    1,00 ks 
H6) osazení ocelové mříže         1,00 ks 
1=1,00000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</si>
  <si>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</si>
  <si>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47</t>
  </si>
  <si>
    <t>89712</t>
  </si>
  <si>
    <t>VPUSŤ KANALIZAČNÍ ULIČNÍ KOMPLETNÍ Z BETONOVÝCH DÍLCŮ</t>
  </si>
  <si>
    <t>Z výkazu ploch a kubatur v.č. D.1.9 
G4) osazení pražců do 200 mm    (G1)                6,00 ks 
G5) - dodání prefabrikát pod mříž    6(G4)x1,01 =             6,06 ks 
G6) zřízení vpustí uličních       (G1)                6,00 ks 
G7) - dodání - prefabrikát průběžný 30 cm 6(G1)x1,01 =        6,06 ks  
G8)     - prefabrikát průběžný 60 cm  6(G1)x1,01 =        6,06 ks  
G9)     - prefabrikát dna    6(G1)x1,01 =        6,06 ks , 
G10)     - prefabrikát s odtokem  6(G1)x1,01 =        6,06 ks  
6=6,00000 [A] 
,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</si>
  <si>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</si>
  <si>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48</t>
  </si>
  <si>
    <t>89921</t>
  </si>
  <si>
    <t>VÝŠKOVÁ ÚPRAVA POKLOPŮ</t>
  </si>
  <si>
    <t>Z výkazu ploch a kubatur v.č. D.1.9 
A32) výšková úprava poklopů, šoupat - odhad (čerpání se souhlasem TDS)  30,00 ks 
30=30,00000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</si>
  <si>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</si>
  <si>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</si>
  <si>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49</t>
  </si>
  <si>
    <t>914121</t>
  </si>
  <si>
    <t>DOPRAVNÍ ZNAČKY ZÁKLADNÍ VELIKOSTI OCELOVÉ FÓLIE TŘ 1 - DODÁVKA A MONTÁŽ</t>
  </si>
  <si>
    <t>Z výkazu ploch a kubatur v.č. D.1.9 
D5) osazení svislých značek         
 2=2,00000 [A]</t>
  </si>
  <si>
    <t>položka zahrnuje:  
- dodávku a montáž značek v požadovaném provedení</t>
  </si>
  <si>
    <t>50</t>
  </si>
  <si>
    <t>915111</t>
  </si>
  <si>
    <t>Bezpečnostní barevný povrch se zvýšenou drsností</t>
  </si>
  <si>
    <t>Z výkazu ploch a kubatur v.č. D.1.9 
D10) bezpečnostní barevný povrch se zvýšenou drsností 120+120 =     240,00 m2 
240,0=240,00000 [D]</t>
  </si>
  <si>
    <t>položka zahrnuje:  
- dodání a pokládku nátěrového materiálu (měří se pouze natíraná plocha)  
- předznačení a reflexní úpravu</t>
  </si>
  <si>
    <t>51</t>
  </si>
  <si>
    <t>VODOROVNÉ DOPRAVNÍ ZNAČENÍ BARVOU HLADKÉ - DODÁVKA A POKLÁDKA</t>
  </si>
  <si>
    <t>Z výkazu ploch a kubatur v.č. D.1.9 
D1) vodorovné - V 4 Vodicí čára 982,0x2+86,0 =          2050,00 m 
2050*0,125=256,25000 [A] 
D3)vodorovné - V 7a Přechod pro chodce                           28,00 m2 
  - V 11a Zastávka autobusu 42+49 =    91,00 m2 
  - V 13 Šikmé rovnoběžné čáry 48+8 =    56,00 m2 
                       Celkem         175,00 m2 
175,00=175,00000 [B] 
Celkem: A+B=431,25000 [C]</t>
  </si>
  <si>
    <t>52</t>
  </si>
  <si>
    <t>917224</t>
  </si>
  <si>
    <t>SILNIČNÍ A CHODNÍKOVÉ OBRUBY Z BETONOVÝCH OBRUBNÍKŮ ŠÍŘ 150MM</t>
  </si>
  <si>
    <t>M</t>
  </si>
  <si>
    <t>Z výkazu ploch a kubatur v.č. D.1.9 
E1) osazení silničního obrubníku u ostrůvku 
obrubník sil. 100/15/25 (17,00(E1)-8,00(E2))x1,01 =     9,09 ks 
obrubník sil. nájezdový 100/15/15  8,00(E2)x1,01 =        8,08 ks 
9,09+8,08=17,17000 [A]</t>
  </si>
  <si>
    <t>Položka zahrnuje:  
dodání a pokládku betonových obrubníků o rozměrech předepsaných zadávací dokumentací  
betonové lože i boční betonovou opěrku.</t>
  </si>
  <si>
    <t>53</t>
  </si>
  <si>
    <t>9181A</t>
  </si>
  <si>
    <t>ČELA PROPUSTU Z TRUB DN DO 300MM Z BETONU</t>
  </si>
  <si>
    <t>VZ výkazu ploch a kubatur v.č. D.1.9 
3) zřízení čela vč. napojení na stávají trubku      1,00 ks 
1=1,00000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</si>
  <si>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</si>
  <si>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54</t>
  </si>
  <si>
    <t>966158</t>
  </si>
  <si>
    <t>BOURÁNÍ KONSTRUKCÍ Z PROST BETONU S ODVOZEM DO 20KM</t>
  </si>
  <si>
    <t>Z výkazu ploch a kubatur v.č. D.1.9 
H1) bourání vtokového čela   1,00x0,50x1,50 =            0,75 m3 
H2) - 0,75(H1)x2,20 = 1,65 t 
I 1) bourání vtokového čela   2,70x0,50x1,80 =            2,43 m3 
I 2) - 2,43(I1)x2,20 = 5,35 t 
0,75+2,43=3,18000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</si>
  <si>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</si>
  <si>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55</t>
  </si>
  <si>
    <t>96615B</t>
  </si>
  <si>
    <t>BOURÁNÍ KONSTRUKCÍ Z PROSTÉHO BETONU - DOPRAVA</t>
  </si>
  <si>
    <t>Z výkazu ploch a kubatur v.č. D.1.9 
1) bourání vtokového čela   1,00x0,50x1,50 =            0,75 m3 
2) - 0,75(H1)x2,20 = 1,65 t 
1,65*10=16,50000 [A]</t>
  </si>
  <si>
    <t>SO 103</t>
  </si>
  <si>
    <t>Dopravně inženýrská opatření</t>
  </si>
  <si>
    <t>914122</t>
  </si>
  <si>
    <t>DOPRAVNÍ ZNAČKY ZÁKLADNÍ VELIKOSTI OCELOVÉ FÓLIE TŘ 1 - MONTÁŽ S PŘEMÍSTĚNÍM</t>
  </si>
  <si>
    <t>Viz  výpis dopravních značek 
1) Značení uzavírky 
B1 – zákaz vjezdu všech vozidel  4=4,00000 [D] 
2) Značení objížďky 
IP 10a – slepá pozemní komunikace 4 =4,00000 [A] 
IS 11b – směrová tabule pro vyznačení objížďky   2=2,00000 [F] 
IS 11c – směrová tabule pro vyznačení objížďky  2=2,00000 [G] 
IJ 4b – označník zastávky 2=2,00000 [H] 
Celkem: D+A+F+G+H=14,00000 [I]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</si>
  <si>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</si>
  <si>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</si>
  <si>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</si>
  <si>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Viz  výpis dopravních značek 
1) Značení uzavírky 
B1 – zákaz vjezdu všech vozidel  4=4,00000 [J] 
2) Značení objížďky 
IP 10a – slepá pozemní komunikace 4 =4,00000 [K] 
IS 11b – směrová tabule pro vyznačení objížďky   2=2,00000 [L] 
IS 11c – směrová tabule pro vyznačení objížďky  2=2,00000 [M] 
IJ 4b – označník zastávky 2=2,00000 [N] 
Celkem: J+K+L+M+N=14,00000 [O]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</si>
  <si>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</si>
  <si>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</si>
  <si>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</si>
  <si>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</si>
  <si>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Nájemné 5 měsíců</t>
  </si>
  <si>
    <t>Viz  výpis dopravních značek 
1) Značení uzavírky 
30*5*4=600,00000 [H] 
2) Značení objížďky 
30*5*10=1 500,00000 [I] 
Celkem: H+I=2 100,00000 [J]</t>
  </si>
  <si>
    <t>položka zahrnuje sazbu za pronájem dopravních značek a zařízení, počet jednotek je určen jako součin počtu značek a počtu dní použití</t>
  </si>
  <si>
    <t>914322</t>
  </si>
  <si>
    <t>DOPRAV ZNAČKY ZMENŠ VEL OCEL FÓLIE TŘ 1 - MONTÁŽ S PŘESUNEM</t>
  </si>
  <si>
    <t>Viz  výpis dopravních značek 
1) Značení uzavírky 
E 13 – text nebo symbol  4=4,00000 [H] 
2) Značení objížďky 
E 3a – vzdálenost  4=4,00000 [I] 
Celkem: H+I=8,00000 [J]</t>
  </si>
  <si>
    <t>914323</t>
  </si>
  <si>
    <t>DOPRAV ZNAČKY ZMENŠ VEL OCEL FÓLIE TŘ 1 - DEMONTÁŽ</t>
  </si>
  <si>
    <t>914329</t>
  </si>
  <si>
    <t>DOPRAV ZNAČKY ZMENŠ VEL OCEL FÓLIE TŘ 1 - NÁJEMNÉ</t>
  </si>
  <si>
    <t>Viz  výpis dopravních značek 
1) Značení uzavírky 
E 13 – text nebo symbol  30*5*4=600,00000 [H] 
2) Značení objížďky 
E 3a – vzdálenost  30*5*4=600,00000 [I] 
Celkem: H+I=1 200,00000 [J]</t>
  </si>
  <si>
    <t>916122</t>
  </si>
  <si>
    <t>DOPRAV SVĚTLO VÝSTRAŽ SOUPRAVA 3KS - MONTÁŽ S PŘESUNEM</t>
  </si>
  <si>
    <t>Viz  výpis dopravních značek 
1) Značení uzavírky  
3 světla typu 1:   4=4,00000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</si>
  <si>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</si>
  <si>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</si>
  <si>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</si>
  <si>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</si>
  <si>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</si>
  <si>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</si>
  <si>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Viz  výpis dopravních značek 
1) Značení uzavírky 
3 světla typu 1:   5*30*4=600,00000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</si>
  <si>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</si>
  <si>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</si>
  <si>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</si>
  <si>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Viz  výpis dopravních značek 
1) Značení uzavírky 
zábrana Z2:   4=4,00000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</si>
  <si>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</si>
  <si>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</si>
  <si>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</si>
  <si>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</si>
  <si>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</si>
  <si>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Viz  výpis dopravních značek 
1) Značení uzavírky 
zábrana Z2:   30*5*4=600,00000 [A]</t>
  </si>
  <si>
    <t>SO 204</t>
  </si>
  <si>
    <t>II/639 Častrov - most ev.č. 639-002</t>
  </si>
  <si>
    <t>029412</t>
  </si>
  <si>
    <t>OSTATNÍ POŽADAVKY - VYPRACOVÁNÍ MOSTNÍHO LISTU</t>
  </si>
  <si>
    <t>zahrnuje veškeré náklady spojené s objednatelem požadovanými pracemi</t>
  </si>
  <si>
    <t>02953</t>
  </si>
  <si>
    <t>OSTATNÍ POŽADAVKY - HLAVNÍ MOSTNÍ PROHLÍDKA</t>
  </si>
  <si>
    <t>První hlavní prohlídka mostu, včetně zanesení do BMS.</t>
  </si>
  <si>
    <t>položka zahrnuje :  
- úkony dle ČSN 73 6221  
- provedení hlavní mostní prohlídky oprávněnou fyzickou nebo právnickou osobou  
- vyhotovení záznamu (protokolu), který jednoznačně definuje stav mostu</t>
  </si>
  <si>
    <t>11353</t>
  </si>
  <si>
    <t>ODSTRANĚNÍ CHODNÍKOVÝCH KAMENNÝCH OBRUBNÍKŮ</t>
  </si>
  <si>
    <t>levá strana mostu 7*1=7,00000 [A] 
Pravá strana mostu 6*1=6,00000 [B] 
Celkem: A+B=13,00000 [C]</t>
  </si>
  <si>
    <t>11353B</t>
  </si>
  <si>
    <t>ODSTRANĚNÍ CHODNÍKOVÝCH KAMENNÝCH OBRUBNÍKŮ - DOPRAVA</t>
  </si>
  <si>
    <t>Dle položky 11353, odvoz 30 km 30*0,1*13=39,00000 [A]</t>
  </si>
  <si>
    <t>12960</t>
  </si>
  <si>
    <t>ČIŠTĚNÍ VODOTEČÍ A MELIORAČ KANÁLŮ OD NÁNOSŮ</t>
  </si>
  <si>
    <t>Očištění zpevnění pod mostem od nánosů, včetně dopravy a uložení</t>
  </si>
  <si>
    <t>36*0,05=1,80000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</si>
  <si>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</si>
  <si>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13193</t>
  </si>
  <si>
    <t>HLOUBENÍ JAM ZAPAŽ I NEPAŽ TŘ III</t>
  </si>
  <si>
    <t>Výkop za OP1 1*8,6*0,51=4,38600 [A] 
Výkop za OP2 1*9,1*0,44=4,00400 [B] 
Celkem: A+B=8,39000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</si>
  <si>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</si>
  <si>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13193B</t>
  </si>
  <si>
    <t>HLOUBENÍ JAM ZAPAŽ I NEPAŽ TŘ. III - DOPRAVA</t>
  </si>
  <si>
    <t>M3KM</t>
  </si>
  <si>
    <t>8,39*30=251,70000 [A]</t>
  </si>
  <si>
    <t>Položka zahrnuje samostatnou dopravu zeminy. Množství se určí jako součin kubatutry [m3] a požadované vzdálenosti [km].</t>
  </si>
  <si>
    <t>Základy</t>
  </si>
  <si>
    <t>261512</t>
  </si>
  <si>
    <t>VRTY PRO KOTVENÍ A INJEKTÁŽ TŘ V NA POVRCHU D DO 16MM</t>
  </si>
  <si>
    <t>Vrty pro kotevní trnů do spřažené desky</t>
  </si>
  <si>
    <t>260*0,2=52,00000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</si>
  <si>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</si>
  <si>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261516</t>
  </si>
  <si>
    <t>VRTY PRO KOTV, INJEKT, MIKROPIL NA POVRCHU TŘ V D DO 80MM</t>
  </si>
  <si>
    <t>Vrt pro odovodnění izolace</t>
  </si>
  <si>
    <t>1*0,3=0,30000 [A]</t>
  </si>
  <si>
    <t>26154</t>
  </si>
  <si>
    <t>VRTY PRO KOTVENÍ, INJEKTÁŽ A MIKROPILOTY NA POVRCHU TŘ. V D DO 200MM</t>
  </si>
  <si>
    <t>Vrty pro vyvedení rubové drenáže přes opěry</t>
  </si>
  <si>
    <t>2*1,0=2,00000 [A]</t>
  </si>
  <si>
    <t>285392</t>
  </si>
  <si>
    <t>DODATEČNÉ KOTVENÍ VLEPENÍM BETONÁŘSKÉ VÝZTUŽE D DO 16MM DO VRTŮ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</si>
  <si>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</si>
  <si>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</si>
  <si>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31717</t>
  </si>
  <si>
    <t>KOVOVÉ KONSTRUKCE PRO KOTVENÍ ŘÍMSY</t>
  </si>
  <si>
    <t>KG</t>
  </si>
  <si>
    <t>Kotevní přípravek římsy. 7 kg/kus.</t>
  </si>
  <si>
    <t>Levá římsa 6 ks, á 1,0 m 6*7=42,00000 [A] 
Pravá římsa 5 ks, á 1,0 m 5*7=35,00000 [B] 
Celkem: A+B=77,00000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</si>
  <si>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</si>
  <si>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</si>
  <si>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</si>
  <si>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Mostní římsy, včetně pracovních a dilatačních spár a striáže.Včetně vyznačení letopočtu vlysem do betonu.</t>
  </si>
  <si>
    <t>Levá římsa š. 1,0 m, délka 5,3 m 1*5,3*0,246=1,30380 [A] 
Pravá římsa š. 0,75 m, délka 5.0 m 1*5*0,21=1,05000 [B] 
Celkem: A+B=2,35380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</si>
  <si>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</si>
  <si>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</si>
  <si>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</si>
  <si>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Parametrická spotřeba 150 kg/m3.</t>
  </si>
  <si>
    <t>Dle pol. 317325 2,354*0,15=0,35310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</si>
  <si>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</si>
  <si>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</si>
  <si>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</si>
  <si>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 pod zpevnění za římsou do nezámrzné hloubky (Dle pol. 465512)</t>
  </si>
  <si>
    <t>Podklad pod zpevněním za OP1 vlevo 1,2*1*0,6*0,71=0,51120 [A] 
Podklad pod zpevněním za OP1 vpravo 1,2*1*0,6*1,37=0,98640 [B] 
Podklad pod zpevněním za OP2 vlevo 1,2*1*0,6*1,01=0,72720 [C] 
Podklad pod zpevněním za OP2 vpravo 1,2*1*0,6*0,9=0,64800 [D] 
Celkem: A+B+C+D=2,87280 [E]</t>
  </si>
  <si>
    <t>457324</t>
  </si>
  <si>
    <t>VYROVNÁVACÍ A SPÁD ŽELEZOBETON DO C25/30</t>
  </si>
  <si>
    <t>Beton vyrovnávací desky</t>
  </si>
  <si>
    <t>1,1*1*5*1,577=8,67350 [A]</t>
  </si>
  <si>
    <t>457366</t>
  </si>
  <si>
    <t>VÝZTUŽ VYROVNÁVACÍHO A SPÁDOVÉHO BETONU Z KARI SÍTÍ</t>
  </si>
  <si>
    <t>Výztuž vyrovnávací desky, parametrická spotřeba 150 kg/m3</t>
  </si>
  <si>
    <t>Dle položky 457324 0,15*8,674=1,30110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</si>
  <si>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</si>
  <si>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45860</t>
  </si>
  <si>
    <t>VÝPLŇ ZA OPĚRAMI A ZDMI Z MEZEROVITÉHO BETONU</t>
  </si>
  <si>
    <t>Výplň výkopu pod konstrukční vrstvy vozovky.</t>
  </si>
  <si>
    <t>Výplň před mostem 1*8,6*0,45=3,87000 [A] 
Vžplň za mostem 1*9,135*0,38=3,47130 [B] 
Celkem: A+B=7,34130 [C]</t>
  </si>
  <si>
    <t>položka zahrnuje:  
- dodávku mezerovitého betonu předepsané kvality a zásyp se zhutněním včetně mimostaveništní a vnitrostaveništní dopravy</t>
  </si>
  <si>
    <t>Přechodové klíny za římsami tl. 200 mm, spárovací malta XF4.</t>
  </si>
  <si>
    <t>Za opěrou 1 vlevo 1*0,2*0,71=0,14200 [A] 
Za opěrou 1 vpravo 1*0,2*1,37=0,27400 [B] 
Za opěrou 2 vlevo 1*0,2*1,01=0,20200 [C] 
Za opěrou 2 vpravo 1*0,2*0,9=0,18000 [D] 
Celkem: A+B+C+D=0,79800 [E]</t>
  </si>
  <si>
    <t>56110</t>
  </si>
  <si>
    <t>PODKLADNÍ BETON</t>
  </si>
  <si>
    <t>Pod rubovou drenáží za opěrou 1 1*8,6*0,055=0,47300 [A] 
Pod rubovou drenáží za opěrou 2 1*9,135*0,055=0,50243 [B] 
Celkem: A+B=0,97543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</si>
  <si>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</si>
  <si>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Úpravy povrchů, podlahy, výplně otvorů</t>
  </si>
  <si>
    <t>62491</t>
  </si>
  <si>
    <t>ÚPRAVA POVRCHŮ VNĚJŠ KONSTR ZDĚNÝCH KAMENICKÝM OPRACOVÁNÍM</t>
  </si>
  <si>
    <t>Přespárování kamenné dlažby u OP1 1,1*1*0,83*12,085=11,03361 [A] 
Přespárování kamenné dlažby u OP2 1,1*1*0,88*12,085=11,69828 [B] 
Přespárování kamenného zdiva u OP1 1,1*1*0,56*8,71=5,36536 [C] 
Přespárování kamenného zdiva u OP2 1,1*1*0,53*9,03=5,26449 [D] 
Celkem: A+B+C+D=33,36174 [E]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</si>
  <si>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</si>
  <si>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626111</t>
  </si>
  <si>
    <t>REPROFILACE PODHLEDŮ, SVISLÝCH PLOCH SANAČNÍ MALTOU JEDNOVRST TL 10MM</t>
  </si>
  <si>
    <t>Spodní povrch NK, boční strany, úložné prahy - 60% plochy</t>
  </si>
  <si>
    <t>0,6*1*(26,6+0,52*5,3+0,4*5+0,475*8,6+0,46*9,135+0,4*8,6+0,35*9,135)=27,76821 [A]</t>
  </si>
  <si>
    <t>626112</t>
  </si>
  <si>
    <t>REPROFILACE PODHLEDŮ, SVISLÝCH PLOCH SANAČNÍ MALTOU JEDNOVRST TL 20MM</t>
  </si>
  <si>
    <t>Spodní povrch NK, boční strany, úložné prahy - 30% plochy</t>
  </si>
  <si>
    <t>0,3*1*(26,6+0,52*5,3+0,4*5+0,475*8,6+0,46*9,135+0,4*8,6+0,35*9,135)=13,88411 [A]</t>
  </si>
  <si>
    <t>626113</t>
  </si>
  <si>
    <t>REPROFILACE PODHLEDŮ, SVISLÝCH PLOCH SANAČNÍ MALTOU JEDNOVRST TL 30MM</t>
  </si>
  <si>
    <t>Spodní povrch NK, boční strany, úložné prahy - 10% plochy</t>
  </si>
  <si>
    <t>0,1*1*(26,6+0,52*5,3+0,4*5+0,475*8,6+0,46*9,135+0,4*8,6+0,35*9,135)=4,62804 [A]</t>
  </si>
  <si>
    <t>Přidružená stavební výroba</t>
  </si>
  <si>
    <t>711112</t>
  </si>
  <si>
    <t>IZOLACE BĚŽNÝCH KONSTRUKCÍ PROTI ZEMNÍ VLHKOSTI ASFALTOVÝMI PÁSY</t>
  </si>
  <si>
    <t>Izolace rubu opěr</t>
  </si>
  <si>
    <t>Opěra 1 1*0,87*8,6=7,48200 [A] 
Opěra 2 1*0,815*9,135=7,44503 [B] 
Celkem: A+B=14,92703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</si>
  <si>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</si>
  <si>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711442</t>
  </si>
  <si>
    <t>IZOLACE MOSTOVEK CELOPLOŠNÁ ASFALTOVÝMI PÁSY S PEČETÍCÍ VRSTVOU</t>
  </si>
  <si>
    <t>Izolace mostovky</t>
  </si>
  <si>
    <t>horní povrch NK 1*44,34=44,34000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</si>
  <si>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</si>
  <si>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</t>
  </si>
  <si>
    <t>OCHRANA IZOLACE NA POVRCHU</t>
  </si>
  <si>
    <t>Ochrana izolace msotovky dle pol. 711442</t>
  </si>
  <si>
    <t>44,34=44,34000 [A]</t>
  </si>
  <si>
    <t>položka zahrnuje:  
- dodání  předepsaného ochranného materiálu  
- zřízení ochrany izolace</t>
  </si>
  <si>
    <t>711502</t>
  </si>
  <si>
    <t>OCHRANA IZOLACE NA POVRCHU ASFALTOVÝMI PÁSY</t>
  </si>
  <si>
    <t>Ochrana izolace pod římsou asfaltovými pásy s hliníkovou vložkou</t>
  </si>
  <si>
    <t>Levá římsa š. 1,03 m 1*1,03*5,3=5,45900 [A] 
Pravá římsa š. 0,67 m 1*0,67*5=3,35000 [B] 
Celkem: A+B=8,80900 [C]</t>
  </si>
  <si>
    <t>711509</t>
  </si>
  <si>
    <t>OCHRANA IZOLACE NA POVRCHU TEXTILIÍ</t>
  </si>
  <si>
    <t>Ochrana izolace základů, rubu a líce stěn rámu</t>
  </si>
  <si>
    <t>Rub stěn dle pol. 711112 1*14,927=14,92700 [A]</t>
  </si>
  <si>
    <t>78382</t>
  </si>
  <si>
    <t>NÁTĚRY BETON KONSTR TYP S2 (OS-B)</t>
  </si>
  <si>
    <t>Hydrofobní nátěr horního povrchu říms.</t>
  </si>
  <si>
    <t>Levá římsa š. 1,30 m 1*1,3*5,3=6,89000 [B] 
Pravá římsa š. 1,25 m 1*1,25*5=6,25000 [A] 
Celkem: B+A=13,14000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</si>
  <si>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</si>
  <si>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</si>
  <si>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</si>
  <si>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Obruba říms.</t>
  </si>
  <si>
    <t>Levá římsa š. 0.25 m 1*0,25*5,3=1,32500 [B] 
Pravá římsa š. 0.25 m 1*0,25*5=1,25000 [A] 
Celkem: B+A=2,57500 [C]</t>
  </si>
  <si>
    <t>875332</t>
  </si>
  <si>
    <t>POTRUBÍ DREN Z TRUB PLAST DN DO 150MM DĚROVANÝCH</t>
  </si>
  <si>
    <t>Rubová drenáž, včetně výústního objektu dle VL4, včetně prostupu skrz opěry.</t>
  </si>
  <si>
    <t>Drenáž za opěrou 1 1*9,7=9,70000 [A] 
Drenáž za opěrou 2 1*10,2=10,20000 [B] 
Celkem: A+B=19,90000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</si>
  <si>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</si>
  <si>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9112B1</t>
  </si>
  <si>
    <t>ZÁBRADLÍ MOSTNÍ SE SVISLOU VÝPLNÍ - DODÁVKA A MONTÁŽ</t>
  </si>
  <si>
    <t>Mostní zábradlí. Cena za komplet včetně PKO, VTD, kotvení a osazení.</t>
  </si>
  <si>
    <t>Zábradlí na levé římse výšky 1,1 m 1*4,7=4,70000 [A] 
Zábradlí na pravé římse 1,1 m 1*4,0=4,00000 [B] 
Celkem: A+B=8,70000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</si>
  <si>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</si>
  <si>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91355</t>
  </si>
  <si>
    <t>EVIDENČNÍ ČÍSLO MOSTU</t>
  </si>
  <si>
    <t>Evidenční číslo mostu a označní vodoteče, včetně sloupků.Vyznačení letopočtu vlysem do betonu.</t>
  </si>
  <si>
    <t>Evidenční číslo mostu 1*2=2,00000 [A] 
Název vodoteče 1*2=2,00000 [B] 
Vyznačení letopočtu 1*1=1,00000 [C] 
Celkem: A+B+C=5,00000 [D]</t>
  </si>
  <si>
    <t>položka zahrnuje štítek s evidenčním číslem mostu, sloupek dopravní značky včetně osazení a nutných zemních prací a zabetonování</t>
  </si>
  <si>
    <t>916812</t>
  </si>
  <si>
    <t>ODDĚL OPLOCENÍ S PODSTAVCI DRÁTĚNNÉ - MONTÁŽ S PŘESUNEM</t>
  </si>
  <si>
    <t>Provizorní zábradlí na lávkách přiléhajících k mostu</t>
  </si>
  <si>
    <t>Oplocení na levé lávce 1*6=6,00000 [A] 
Oplocení na pravé lávce 1*7=7,00000 [B] 
Celkem: A+B=13,00000 [C]</t>
  </si>
  <si>
    <t>916813</t>
  </si>
  <si>
    <t>ODDĚL OPLOCENÍ S PODSTAVCI DRÁTĚNNÉ - DEMONTÁŽ</t>
  </si>
  <si>
    <t>Dle pol. 916812 1*13=13,00000 [A]</t>
  </si>
  <si>
    <t>916819</t>
  </si>
  <si>
    <t>ODDĚL OPLOCENÍ S PODSTAVCI DRÁTĚNNÉ - NÁJEMNÉ</t>
  </si>
  <si>
    <t>MDEN</t>
  </si>
  <si>
    <t>Dle pol. 916812 1*13*120=1 560,00000 [A]</t>
  </si>
  <si>
    <t>položka zahrnuje sazbu za pronájem zařízení. Počet měrných jednotek se určí jako součin délky zařízení a počtu dní použití.</t>
  </si>
  <si>
    <t>Přechodové silniční obrubníky u zpevnění za římsou vlevo</t>
  </si>
  <si>
    <t>2*1=2,00000 [A]</t>
  </si>
  <si>
    <t>919112</t>
  </si>
  <si>
    <t>ŘEZÁNÍ ASFALTOVÉHO KRYTU VOZOVEK TL DO 100MM</t>
  </si>
  <si>
    <t>Naříznutí vozovky nad rubem OP1 1*7=7,00000 [A] 
Naříznutí vozovky nad rubem OP2 1*7,4=7,40000 [B] 
Celkem: A+B=14,40000 [C]</t>
  </si>
  <si>
    <t>položka zahrnuje řezání vozovkové vrstvy v předepsané tloušťce, včetně spotřeby vody</t>
  </si>
  <si>
    <t>931316</t>
  </si>
  <si>
    <t>TĚSNĚNÍ DILATAČ SPAR ASF ZÁLIVKOU PRŮŘ DO 800MM2</t>
  </si>
  <si>
    <t>Výplň naříznutí vozovky nad rubem opěr dle pol. 919112</t>
  </si>
  <si>
    <t>14,4=14,40000 [A]</t>
  </si>
  <si>
    <t>položka zahrnuje dodávku a osazení předepsaného materiálu, očištění ploch spáry před úpravou, očištění okolí spáry po úpravě  
nezahrnuje těsnící profil</t>
  </si>
  <si>
    <t>931322</t>
  </si>
  <si>
    <t>TĚSNĚNÍ DILATAČ SPAR ASF ZÁLIVKOU MODIFIK PRŮŘ DO 200MM2</t>
  </si>
  <si>
    <t>Zálivka kolem říms</t>
  </si>
  <si>
    <t>Levá římsa 1*5=5,00000 [A] 
Pravá římsa 1*5=5,00000 [B] 
Celkem: A+B=10,00000 [C]</t>
  </si>
  <si>
    <t>936501</t>
  </si>
  <si>
    <t>DROBNÉ DOPLŇK KONSTR KOVOVÉ NEREZ</t>
  </si>
  <si>
    <t>Plechy pro překrytí spáry nezi římsou a nosníky lávky, včetně kotvení.</t>
  </si>
  <si>
    <t>Plech na levé straně 1,1*1*0,3*0,0005*5,3*7850=6,86483 [A] 
Plech na pravé straně 1,1*1*0,2*0,0005*5*7850=4,31750 [B] 
Celkem: A+B=11,18233 [C]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</si>
  <si>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</si>
  <si>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936541</t>
  </si>
  <si>
    <t>MOSTNÍ ODVODŇOVACÍ TRUBKA (POVRCHŮ IZOLACE) Z NEREZ OCELI</t>
  </si>
  <si>
    <t>Trubička odvodnění izolace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</si>
  <si>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</si>
  <si>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938444</t>
  </si>
  <si>
    <t>OČIŠTĚNÍ ZDIVA OTRYSKÁNÍM TLAKOVOU VODOU PŘES 1000 BARŮ</t>
  </si>
  <si>
    <t>Dle pol. 62491 1*33,362=33,36200 [A]</t>
  </si>
  <si>
    <t>položka zahrnuje očištění předepsaným způsobem včetně odklizení vzniklého odpadu</t>
  </si>
  <si>
    <t>938544</t>
  </si>
  <si>
    <t>OČIŠTĚNÍ BETON KONSTR OTRYSKÁNÍM TLAK VODOU PŘES 1000 BARŮ</t>
  </si>
  <si>
    <t>Očištění betonových kontrukcí</t>
  </si>
  <si>
    <t>Horní povrch NK 44,34=44,34000 [A] 
Spodní povrch a boky NK dle pol. 626111, 626112, 626113 46,28=46,28000 [B] 
Celkem: A+B=90,62000 [C]</t>
  </si>
  <si>
    <t>966845</t>
  </si>
  <si>
    <t>ODSTRANĚNÍ OPLOCENÍ Z BETON DÍLCŮ</t>
  </si>
  <si>
    <t>Odstranění stávajícího zábradlí z betonových sloupků a ocelových tyčí.</t>
  </si>
  <si>
    <t>Levá strana mostu 1*5=5,00000 [A] 
Pravá strana mostu 1*5=5,00000 [B] 
Celkem: A+B=10,00000 [C]</t>
  </si>
  <si>
    <t>položka zahrnuje:  
- 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</si>
  <si>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</t>
  </si>
  <si>
    <t>VYBOURÁNÍ ČÁSTÍ KONSTRUKCÍ ŽELEZOBET</t>
  </si>
  <si>
    <t>Vybrourání říms</t>
  </si>
  <si>
    <t>Levá strana mostu 1*5*0,32=1,60000 [A] 
Pravá strana mostu 1*5*0,27=1,35000 [B] 
Celkem: A+B=2,95000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</si>
  <si>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</si>
  <si>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96716B</t>
  </si>
  <si>
    <t>VYBOURÁNÍ ČÁSTÍ KONSTRUKCÍ ŽELEZOBET - DOPRAVA</t>
  </si>
  <si>
    <t>Dle pol. 96716, včetně 966845</t>
  </si>
  <si>
    <t>ŽB římsy 2,95*2,5*30=221,25000 [A] 
Betonové zábradlí 10*0,1*30=30,00000 [B] 
Celkem: A+B=251,25000 [C]</t>
  </si>
  <si>
    <t>96787</t>
  </si>
  <si>
    <t>VYBOURÁNÍ MOSTNÍCH ODVODŇOVAČŮ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</si>
  <si>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</si>
  <si>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97817</t>
  </si>
  <si>
    <t>ODSTRANĚNÍ MOSTNÍ IZOLACE</t>
  </si>
  <si>
    <t>Odstranění stávající vanové izolace, včetně dopravy na skládku</t>
  </si>
  <si>
    <t>1,1*1*44,3=48,73000 [A]</t>
  </si>
  <si>
    <t>SO 951</t>
  </si>
  <si>
    <t>Vedlejší a ostatní náklady</t>
  </si>
  <si>
    <t>02610</t>
  </si>
  <si>
    <t>ZKOUŠENÍ KONSTRUKCÍ A PRACÍ ZKUŠEBNOU ZHOTOVITELE</t>
  </si>
  <si>
    <t>KPL</t>
  </si>
  <si>
    <t>1=1,00000 [A]</t>
  </si>
  <si>
    <t>zahrnuje veškeré náklady spojené s objednatelem požadovanými zkouškami</t>
  </si>
  <si>
    <t>02910</t>
  </si>
  <si>
    <t>OSTATNÍ POŽADAVKY - ZEMĚMĚŘIČSKÁ MĚŘENÍ</t>
  </si>
  <si>
    <t>Vytýčení inženýrských sítí</t>
  </si>
  <si>
    <t>zahrnuje veškeré náklady spojené s objednatelem požadovanými pracemi,   
- pro stanovení orientační investorské ceny určete jednotkovou cenu jako 1% odhadované ceny stavby</t>
  </si>
  <si>
    <t>02910a</t>
  </si>
  <si>
    <t>vytýčení stavby</t>
  </si>
  <si>
    <t>02911</t>
  </si>
  <si>
    <t>OSTATNÍ POŽADAVKY - GEODETICKÉ ZAMĚŘENÍ</t>
  </si>
  <si>
    <t>zaměření skutečného provedení stavby</t>
  </si>
  <si>
    <t>02944</t>
  </si>
  <si>
    <t>OSTAT POŽADAVKY - DOKUMENTACE SKUTEČ PROVEDENÍ</t>
  </si>
  <si>
    <t>02946</t>
  </si>
  <si>
    <t>OSTAT POŽADAVKY - FOTODOKUMENTACE</t>
  </si>
  <si>
    <t>pasportizace  a fotodokumentace stavby a objízdých tras před zahájením stavby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</si>
  <si>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</si>
  <si>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</si>
  <si>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BOZP</t>
  </si>
  <si>
    <t>Kompletní požadavky ze zajištěním BOZP na stavbě</t>
  </si>
  <si>
    <t>02954</t>
  </si>
  <si>
    <t>OSTATNÍ POŽADAVKY - HAVARIJNÍ  A POVODŇOVÝ PLÁN</t>
  </si>
  <si>
    <t>02960</t>
  </si>
  <si>
    <t>OSTATNÍ POŽADAVKY - NÁKLADY NA VYŘÍZENÍ DIO</t>
  </si>
  <si>
    <t>zahrnuje veškeré náklady spojené s objednatelem požadovaným dozorem</t>
  </si>
  <si>
    <t>02990</t>
  </si>
  <si>
    <t>OSTATNÍ POŽADAVKY - INFORMAČNÍ TABULE</t>
  </si>
  <si>
    <t>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</si>
  <si>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</si>
  <si>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</si>
  <si>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</si>
  <si>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</si>
  <si>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</si>
  <si>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</si>
  <si>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zahrnuje objednatelem povolené náklady na požadovaná zařízení zhotovitele</t>
  </si>
</sst>
</file>

<file path=xl/styles.xml><?xml version="1.0" encoding="utf-8"?>
<styleSheet xmlns="http://schemas.openxmlformats.org/spreadsheetml/2006/main">
  <numFmts count="2">
    <numFmt numFmtId="177" formatCode="#,##0.00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26</v>
      </c>
      <c s="20" t="s">
        <v>27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316</v>
      </c>
      <c s="20" t="s">
        <v>317</v>
      </c>
      <c s="21">
        <f>'SO 103'!I3</f>
      </c>
      <c s="21">
        <f>'SO 103'!O2</f>
      </c>
      <c s="21">
        <f>C11+D11</f>
      </c>
    </row>
    <row r="12" spans="1:5" ht="12.75" customHeight="1">
      <c r="A12" s="20" t="s">
        <v>360</v>
      </c>
      <c s="20" t="s">
        <v>361</v>
      </c>
      <c s="21">
        <f>'SO 204'!I3</f>
      </c>
      <c s="21">
        <f>'SO 204'!O2</f>
      </c>
      <c s="21">
        <f>C12+D12</f>
      </c>
    </row>
    <row r="13" spans="1:5" ht="12.75" customHeight="1">
      <c r="A13" s="20" t="s">
        <v>577</v>
      </c>
      <c s="20" t="s">
        <v>578</v>
      </c>
      <c s="21">
        <f>'SO 951'!I3</f>
      </c>
      <c s="21">
        <f>'SO 951'!O2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0+O8+O21+O138+O151+O192+O205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1">
        <f>0+I8+I21+I138+I151+I192+I205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26</v>
      </c>
      <c s="6"/>
      <c s="18" t="s">
        <v>27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/>
      <c r="O5" t="s">
        <v>21</v>
      </c>
      <c t="s">
        <v>25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29</v>
      </c>
      <c s="15" t="s">
        <v>31</v>
      </c>
      <c s="15" t="s">
        <v>25</v>
      </c>
      <c s="15" t="s">
        <v>23</v>
      </c>
      <c s="15" t="s">
        <v>24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31</v>
      </c>
      <c s="29" t="s">
        <v>46</v>
      </c>
      <c s="25" t="s">
        <v>47</v>
      </c>
      <c s="30" t="s">
        <v>48</v>
      </c>
      <c s="31" t="s">
        <v>49</v>
      </c>
      <c s="32">
        <v>1168.956</v>
      </c>
      <c s="33">
        <v>0</v>
      </c>
      <c s="33">
        <f>ROUND(ROUND(H9,4)*ROUND(G9,5),4)</f>
      </c>
      <c r="O9">
        <f>(I9*21)/100</f>
      </c>
      <c t="s">
        <v>25</v>
      </c>
    </row>
    <row r="10" spans="1:5" ht="12.75">
      <c r="A10" s="34" t="s">
        <v>50</v>
      </c>
      <c r="E10" s="35" t="s">
        <v>51</v>
      </c>
    </row>
    <row r="11" spans="1:5" ht="38.25">
      <c r="A11" s="36" t="s">
        <v>52</v>
      </c>
      <c r="E11" s="37" t="s">
        <v>53</v>
      </c>
    </row>
    <row r="12" spans="1:5" ht="25.5">
      <c r="A12" t="s">
        <v>54</v>
      </c>
      <c r="E12" s="35" t="s">
        <v>55</v>
      </c>
    </row>
    <row r="13" spans="1:16" ht="12.75">
      <c r="A13" s="25" t="s">
        <v>45</v>
      </c>
      <c s="29" t="s">
        <v>25</v>
      </c>
      <c s="29" t="s">
        <v>56</v>
      </c>
      <c s="25" t="s">
        <v>47</v>
      </c>
      <c s="30" t="s">
        <v>57</v>
      </c>
      <c s="31" t="s">
        <v>49</v>
      </c>
      <c s="32">
        <v>10.28</v>
      </c>
      <c s="33">
        <v>0</v>
      </c>
      <c s="33">
        <f>ROUND(ROUND(H13,4)*ROUND(G13,5),4)</f>
      </c>
      <c r="O13">
        <f>(I13*21)/100</f>
      </c>
      <c t="s">
        <v>25</v>
      </c>
    </row>
    <row r="14" spans="1:5" ht="12.75">
      <c r="A14" s="34" t="s">
        <v>50</v>
      </c>
      <c r="E14" s="35" t="s">
        <v>58</v>
      </c>
    </row>
    <row r="15" spans="1:5" ht="51">
      <c r="A15" s="36" t="s">
        <v>52</v>
      </c>
      <c r="E15" s="37" t="s">
        <v>59</v>
      </c>
    </row>
    <row r="16" spans="1:5" ht="25.5">
      <c r="A16" t="s">
        <v>54</v>
      </c>
      <c r="E16" s="35" t="s">
        <v>55</v>
      </c>
    </row>
    <row r="17" spans="1:16" ht="12.75">
      <c r="A17" s="25" t="s">
        <v>45</v>
      </c>
      <c s="29" t="s">
        <v>23</v>
      </c>
      <c s="29" t="s">
        <v>60</v>
      </c>
      <c s="25" t="s">
        <v>47</v>
      </c>
      <c s="30" t="s">
        <v>61</v>
      </c>
      <c s="31" t="s">
        <v>49</v>
      </c>
      <c s="32">
        <v>746.17</v>
      </c>
      <c s="33">
        <v>0</v>
      </c>
      <c s="33">
        <f>ROUND(ROUND(H17,4)*ROUND(G17,5),4)</f>
      </c>
      <c r="O17">
        <f>(I17*21)/100</f>
      </c>
      <c t="s">
        <v>25</v>
      </c>
    </row>
    <row r="18" spans="1:5" ht="12.75">
      <c r="A18" s="34" t="s">
        <v>50</v>
      </c>
      <c r="E18" s="35" t="s">
        <v>47</v>
      </c>
    </row>
    <row r="19" spans="1:5" ht="51">
      <c r="A19" s="36" t="s">
        <v>52</v>
      </c>
      <c r="E19" s="37" t="s">
        <v>62</v>
      </c>
    </row>
    <row r="20" spans="1:5" ht="25.5">
      <c r="A20" t="s">
        <v>54</v>
      </c>
      <c r="E20" s="35" t="s">
        <v>55</v>
      </c>
    </row>
    <row r="21" spans="1:18" ht="12.75" customHeight="1">
      <c r="A21" s="6" t="s">
        <v>43</v>
      </c>
      <c s="6"/>
      <c s="39" t="s">
        <v>31</v>
      </c>
      <c s="6"/>
      <c s="27" t="s">
        <v>63</v>
      </c>
      <c s="6"/>
      <c s="6"/>
      <c s="6"/>
      <c s="40">
        <f>0+Q21</f>
      </c>
      <c r="O21">
        <f>0+R21</f>
      </c>
      <c r="Q21">
        <f>0+I22+I26+I30+I34+I38+I42+I46+I50+I54+I58+I62+I66+I70+I74+I78+I82+I86+I90+I94+I98+I102+I106+I110+I114+I118+I122+I126+I130+I134</f>
      </c>
      <c>
        <f>0+O22+O26+O30+O34+O38+O42+O46+O50+O54+O58+O62+O66+O70+O74+O78+O82+O86+O90+O94+O98+O102+O106+O110+O114+O118+O122+O126+O130+O134</f>
      </c>
    </row>
    <row r="22" spans="1:16" ht="25.5">
      <c r="A22" s="25" t="s">
        <v>45</v>
      </c>
      <c s="29" t="s">
        <v>24</v>
      </c>
      <c s="29" t="s">
        <v>64</v>
      </c>
      <c s="25" t="s">
        <v>47</v>
      </c>
      <c s="30" t="s">
        <v>65</v>
      </c>
      <c s="31" t="s">
        <v>66</v>
      </c>
      <c s="32">
        <v>416.52</v>
      </c>
      <c s="33">
        <v>0</v>
      </c>
      <c s="33">
        <f>ROUND(ROUND(H22,4)*ROUND(G22,5),4)</f>
      </c>
      <c r="O22">
        <f>(I22*21)/100</f>
      </c>
      <c t="s">
        <v>25</v>
      </c>
    </row>
    <row r="23" spans="1:5" ht="25.5">
      <c r="A23" s="34" t="s">
        <v>50</v>
      </c>
      <c r="E23" s="35" t="s">
        <v>67</v>
      </c>
    </row>
    <row r="24" spans="1:5" ht="38.25">
      <c r="A24" s="36" t="s">
        <v>52</v>
      </c>
      <c r="E24" s="37" t="s">
        <v>68</v>
      </c>
    </row>
    <row r="25" spans="1:5" ht="63.75">
      <c r="A25" t="s">
        <v>54</v>
      </c>
      <c r="E25" s="35" t="s">
        <v>69</v>
      </c>
    </row>
    <row r="26" spans="1:16" ht="25.5">
      <c r="A26" s="25" t="s">
        <v>45</v>
      </c>
      <c s="29" t="s">
        <v>22</v>
      </c>
      <c s="29" t="s">
        <v>70</v>
      </c>
      <c s="25" t="s">
        <v>47</v>
      </c>
      <c s="30" t="s">
        <v>71</v>
      </c>
      <c s="31" t="s">
        <v>66</v>
      </c>
      <c s="32">
        <v>148.49</v>
      </c>
      <c s="33">
        <v>0</v>
      </c>
      <c s="33">
        <f>ROUND(ROUND(H26,4)*ROUND(G26,5),4)</f>
      </c>
      <c r="O26">
        <f>(I26*21)/100</f>
      </c>
      <c t="s">
        <v>25</v>
      </c>
    </row>
    <row r="27" spans="1:5" ht="12.75">
      <c r="A27" s="34" t="s">
        <v>50</v>
      </c>
      <c r="E27" s="35" t="s">
        <v>47</v>
      </c>
    </row>
    <row r="28" spans="1:5" ht="89.25">
      <c r="A28" s="36" t="s">
        <v>52</v>
      </c>
      <c r="E28" s="37" t="s">
        <v>72</v>
      </c>
    </row>
    <row r="29" spans="1:5" ht="63.75">
      <c r="A29" t="s">
        <v>54</v>
      </c>
      <c r="E29" s="35" t="s">
        <v>69</v>
      </c>
    </row>
    <row r="30" spans="1:16" ht="25.5">
      <c r="A30" s="25" t="s">
        <v>45</v>
      </c>
      <c s="29" t="s">
        <v>37</v>
      </c>
      <c s="29" t="s">
        <v>73</v>
      </c>
      <c s="25" t="s">
        <v>47</v>
      </c>
      <c s="30" t="s">
        <v>74</v>
      </c>
      <c s="31" t="s">
        <v>75</v>
      </c>
      <c s="32">
        <v>1484.9</v>
      </c>
      <c s="33">
        <v>0</v>
      </c>
      <c s="33">
        <f>ROUND(ROUND(H30,4)*ROUND(G30,5),4)</f>
      </c>
      <c r="O30">
        <f>(I30*21)/100</f>
      </c>
      <c t="s">
        <v>25</v>
      </c>
    </row>
    <row r="31" spans="1:5" ht="12.75">
      <c r="A31" s="34" t="s">
        <v>50</v>
      </c>
      <c r="E31" s="35" t="s">
        <v>76</v>
      </c>
    </row>
    <row r="32" spans="1:5" ht="25.5">
      <c r="A32" s="36" t="s">
        <v>52</v>
      </c>
      <c r="E32" s="37" t="s">
        <v>77</v>
      </c>
    </row>
    <row r="33" spans="1:5" ht="25.5">
      <c r="A33" t="s">
        <v>54</v>
      </c>
      <c r="E33" s="35" t="s">
        <v>78</v>
      </c>
    </row>
    <row r="34" spans="1:16" ht="12.75">
      <c r="A34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66</v>
      </c>
      <c s="32">
        <v>0.9</v>
      </c>
      <c s="33">
        <v>0</v>
      </c>
      <c s="33">
        <f>ROUND(ROUND(H34,4)*ROUND(G34,5),4)</f>
      </c>
      <c r="O34">
        <f>(I34*21)/100</f>
      </c>
      <c t="s">
        <v>25</v>
      </c>
    </row>
    <row r="35" spans="1:5" ht="12.75">
      <c r="A35" s="34" t="s">
        <v>50</v>
      </c>
      <c r="E35" s="35" t="s">
        <v>47</v>
      </c>
    </row>
    <row r="36" spans="1:5" ht="51">
      <c r="A36" s="36" t="s">
        <v>52</v>
      </c>
      <c r="E36" s="37" t="s">
        <v>82</v>
      </c>
    </row>
    <row r="37" spans="1:5" ht="63.75">
      <c r="A37" t="s">
        <v>54</v>
      </c>
      <c r="E37" s="35" t="s">
        <v>69</v>
      </c>
    </row>
    <row r="38" spans="1:16" ht="12.75">
      <c r="A38" s="25" t="s">
        <v>45</v>
      </c>
      <c s="29" t="s">
        <v>83</v>
      </c>
      <c s="29" t="s">
        <v>84</v>
      </c>
      <c s="25" t="s">
        <v>47</v>
      </c>
      <c s="30" t="s">
        <v>85</v>
      </c>
      <c s="31" t="s">
        <v>75</v>
      </c>
      <c s="32">
        <v>21.6</v>
      </c>
      <c s="33">
        <v>0</v>
      </c>
      <c s="33">
        <f>ROUND(ROUND(H38,4)*ROUND(G38,5),4)</f>
      </c>
      <c r="O38">
        <f>(I38*21)/100</f>
      </c>
      <c t="s">
        <v>25</v>
      </c>
    </row>
    <row r="39" spans="1:5" ht="12.75">
      <c r="A39" s="34" t="s">
        <v>50</v>
      </c>
      <c r="E39" s="35" t="s">
        <v>86</v>
      </c>
    </row>
    <row r="40" spans="1:5" ht="51">
      <c r="A40" s="36" t="s">
        <v>52</v>
      </c>
      <c r="E40" s="37" t="s">
        <v>87</v>
      </c>
    </row>
    <row r="41" spans="1:5" ht="25.5">
      <c r="A41" t="s">
        <v>54</v>
      </c>
      <c r="E41" s="35" t="s">
        <v>78</v>
      </c>
    </row>
    <row r="42" spans="1:16" ht="25.5">
      <c r="A42" s="25" t="s">
        <v>45</v>
      </c>
      <c s="29" t="s">
        <v>40</v>
      </c>
      <c s="29" t="s">
        <v>88</v>
      </c>
      <c s="25" t="s">
        <v>47</v>
      </c>
      <c s="30" t="s">
        <v>89</v>
      </c>
      <c s="31" t="s">
        <v>66</v>
      </c>
      <c s="32">
        <v>72</v>
      </c>
      <c s="33">
        <v>0</v>
      </c>
      <c s="33">
        <f>ROUND(ROUND(H42,4)*ROUND(G42,5),4)</f>
      </c>
      <c r="O42">
        <f>(I42*21)/100</f>
      </c>
      <c t="s">
        <v>25</v>
      </c>
    </row>
    <row r="43" spans="1:5" ht="12.75">
      <c r="A43" s="34" t="s">
        <v>50</v>
      </c>
      <c r="E43" s="35" t="s">
        <v>47</v>
      </c>
    </row>
    <row r="44" spans="1:5" ht="51">
      <c r="A44" s="36" t="s">
        <v>52</v>
      </c>
      <c r="E44" s="37" t="s">
        <v>90</v>
      </c>
    </row>
    <row r="45" spans="1:5" ht="63.75">
      <c r="A45" t="s">
        <v>54</v>
      </c>
      <c r="E45" s="35" t="s">
        <v>69</v>
      </c>
    </row>
    <row r="46" spans="1:16" ht="25.5">
      <c r="A46" s="25" t="s">
        <v>45</v>
      </c>
      <c s="29" t="s">
        <v>42</v>
      </c>
      <c s="29" t="s">
        <v>91</v>
      </c>
      <c s="25" t="s">
        <v>47</v>
      </c>
      <c s="30" t="s">
        <v>92</v>
      </c>
      <c s="31" t="s">
        <v>66</v>
      </c>
      <c s="32">
        <v>0.8</v>
      </c>
      <c s="33">
        <v>0</v>
      </c>
      <c s="33">
        <f>ROUND(ROUND(H46,4)*ROUND(G46,5),4)</f>
      </c>
      <c r="O46">
        <f>(I46*21)/100</f>
      </c>
      <c t="s">
        <v>25</v>
      </c>
    </row>
    <row r="47" spans="1:5" ht="12.75">
      <c r="A47" s="34" t="s">
        <v>50</v>
      </c>
      <c r="E47" s="35" t="s">
        <v>47</v>
      </c>
    </row>
    <row r="48" spans="1:5" ht="51">
      <c r="A48" s="36" t="s">
        <v>52</v>
      </c>
      <c r="E48" s="37" t="s">
        <v>93</v>
      </c>
    </row>
    <row r="49" spans="1:5" ht="63.75">
      <c r="A49" t="s">
        <v>54</v>
      </c>
      <c r="E49" s="35" t="s">
        <v>69</v>
      </c>
    </row>
    <row r="50" spans="1:16" ht="25.5">
      <c r="A50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75</v>
      </c>
      <c s="32">
        <v>11.2</v>
      </c>
      <c s="33">
        <v>0</v>
      </c>
      <c s="33">
        <f>ROUND(ROUND(H50,4)*ROUND(G50,5),4)</f>
      </c>
      <c r="O50">
        <f>(I50*21)/100</f>
      </c>
      <c t="s">
        <v>25</v>
      </c>
    </row>
    <row r="51" spans="1:5" ht="12.75">
      <c r="A51" s="34" t="s">
        <v>50</v>
      </c>
      <c r="E51" s="35" t="s">
        <v>86</v>
      </c>
    </row>
    <row r="52" spans="1:5" ht="63.75">
      <c r="A52" s="36" t="s">
        <v>52</v>
      </c>
      <c r="E52" s="37" t="s">
        <v>97</v>
      </c>
    </row>
    <row r="53" spans="1:5" ht="25.5">
      <c r="A53" t="s">
        <v>54</v>
      </c>
      <c r="E53" s="35" t="s">
        <v>78</v>
      </c>
    </row>
    <row r="54" spans="1:16" ht="12.75">
      <c r="A54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66</v>
      </c>
      <c s="32">
        <v>137.668</v>
      </c>
      <c s="33">
        <v>0</v>
      </c>
      <c s="33">
        <f>ROUND(ROUND(H54,4)*ROUND(G54,5),4)</f>
      </c>
      <c r="O54">
        <f>(I54*21)/100</f>
      </c>
      <c t="s">
        <v>25</v>
      </c>
    </row>
    <row r="55" spans="1:5" ht="12.75">
      <c r="A55" s="34" t="s">
        <v>50</v>
      </c>
      <c r="E55" s="35" t="s">
        <v>47</v>
      </c>
    </row>
    <row r="56" spans="1:5" ht="51">
      <c r="A56" s="36" t="s">
        <v>52</v>
      </c>
      <c r="E56" s="37" t="s">
        <v>101</v>
      </c>
    </row>
    <row r="57" spans="1:5" ht="63.75">
      <c r="A57" t="s">
        <v>54</v>
      </c>
      <c r="E57" s="35" t="s">
        <v>69</v>
      </c>
    </row>
    <row r="58" spans="1:16" ht="12.75">
      <c r="A58" s="25" t="s">
        <v>45</v>
      </c>
      <c s="29" t="s">
        <v>102</v>
      </c>
      <c s="29" t="s">
        <v>103</v>
      </c>
      <c s="25" t="s">
        <v>47</v>
      </c>
      <c s="30" t="s">
        <v>104</v>
      </c>
      <c s="31" t="s">
        <v>75</v>
      </c>
      <c s="32">
        <v>3028.7</v>
      </c>
      <c s="33">
        <v>0</v>
      </c>
      <c s="33">
        <f>ROUND(ROUND(H58,4)*ROUND(G58,5),4)</f>
      </c>
      <c r="O58">
        <f>(I58*21)/100</f>
      </c>
      <c t="s">
        <v>25</v>
      </c>
    </row>
    <row r="59" spans="1:5" ht="12.75">
      <c r="A59" s="34" t="s">
        <v>50</v>
      </c>
      <c r="E59" s="35" t="s">
        <v>86</v>
      </c>
    </row>
    <row r="60" spans="1:5" ht="63.75">
      <c r="A60" s="36" t="s">
        <v>52</v>
      </c>
      <c r="E60" s="37" t="s">
        <v>105</v>
      </c>
    </row>
    <row r="61" spans="1:5" ht="25.5">
      <c r="A61" t="s">
        <v>54</v>
      </c>
      <c r="E61" s="35" t="s">
        <v>78</v>
      </c>
    </row>
    <row r="62" spans="1:16" ht="12.75">
      <c r="A62" s="25" t="s">
        <v>45</v>
      </c>
      <c s="29" t="s">
        <v>106</v>
      </c>
      <c s="29" t="s">
        <v>107</v>
      </c>
      <c s="25" t="s">
        <v>47</v>
      </c>
      <c s="30" t="s">
        <v>108</v>
      </c>
      <c s="31" t="s">
        <v>66</v>
      </c>
      <c s="32">
        <v>196.3</v>
      </c>
      <c s="33">
        <v>0</v>
      </c>
      <c s="33">
        <f>ROUND(ROUND(H62,4)*ROUND(G62,5),4)</f>
      </c>
      <c r="O62">
        <f>(I62*21)/100</f>
      </c>
      <c t="s">
        <v>25</v>
      </c>
    </row>
    <row r="63" spans="1:5" ht="12.75">
      <c r="A63" s="34" t="s">
        <v>50</v>
      </c>
      <c r="E63" s="35" t="s">
        <v>47</v>
      </c>
    </row>
    <row r="64" spans="1:5" ht="51">
      <c r="A64" s="36" t="s">
        <v>52</v>
      </c>
      <c r="E64" s="37" t="s">
        <v>109</v>
      </c>
    </row>
    <row r="65" spans="1:5" ht="369.75">
      <c r="A65" t="s">
        <v>54</v>
      </c>
      <c r="E65" s="35" t="s">
        <v>110</v>
      </c>
    </row>
    <row r="66" spans="1:16" ht="25.5">
      <c r="A66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66</v>
      </c>
      <c s="32">
        <v>416.52</v>
      </c>
      <c s="33">
        <v>0</v>
      </c>
      <c s="33">
        <f>ROUND(ROUND(H66,4)*ROUND(G66,5),4)</f>
      </c>
      <c r="O66">
        <f>(I66*21)/100</f>
      </c>
      <c t="s">
        <v>25</v>
      </c>
    </row>
    <row r="67" spans="1:5" ht="25.5">
      <c r="A67" s="34" t="s">
        <v>50</v>
      </c>
      <c r="E67" s="35" t="s">
        <v>114</v>
      </c>
    </row>
    <row r="68" spans="1:5" ht="38.25">
      <c r="A68" s="36" t="s">
        <v>52</v>
      </c>
      <c r="E68" s="37" t="s">
        <v>115</v>
      </c>
    </row>
    <row r="69" spans="1:5" ht="369.75">
      <c r="A69" t="s">
        <v>54</v>
      </c>
      <c r="E69" s="35" t="s">
        <v>110</v>
      </c>
    </row>
    <row r="70" spans="1:16" ht="12.75">
      <c r="A70" s="25" t="s">
        <v>45</v>
      </c>
      <c s="29" t="s">
        <v>116</v>
      </c>
      <c s="29" t="s">
        <v>117</v>
      </c>
      <c s="25" t="s">
        <v>47</v>
      </c>
      <c s="30" t="s">
        <v>118</v>
      </c>
      <c s="31" t="s">
        <v>66</v>
      </c>
      <c s="32">
        <v>6128.2</v>
      </c>
      <c s="33">
        <v>0</v>
      </c>
      <c s="33">
        <f>ROUND(ROUND(H70,4)*ROUND(G70,5),4)</f>
      </c>
      <c r="O70">
        <f>(I70*21)/100</f>
      </c>
      <c t="s">
        <v>25</v>
      </c>
    </row>
    <row r="71" spans="1:5" ht="12.75">
      <c r="A71" s="34" t="s">
        <v>50</v>
      </c>
      <c r="E71" s="35" t="s">
        <v>47</v>
      </c>
    </row>
    <row r="72" spans="1:5" ht="38.25">
      <c r="A72" s="36" t="s">
        <v>52</v>
      </c>
      <c r="E72" s="37" t="s">
        <v>119</v>
      </c>
    </row>
    <row r="73" spans="1:5" ht="25.5">
      <c r="A73" t="s">
        <v>54</v>
      </c>
      <c r="E73" s="35" t="s">
        <v>120</v>
      </c>
    </row>
    <row r="74" spans="1:16" ht="12.75">
      <c r="A74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66</v>
      </c>
      <c s="32">
        <v>26.8</v>
      </c>
      <c s="33">
        <v>0</v>
      </c>
      <c s="33">
        <f>ROUND(ROUND(H74,4)*ROUND(G74,5),4)</f>
      </c>
      <c r="O74">
        <f>(I74*21)/100</f>
      </c>
      <c t="s">
        <v>25</v>
      </c>
    </row>
    <row r="75" spans="1:5" ht="12.75">
      <c r="A75" s="34" t="s">
        <v>50</v>
      </c>
      <c r="E75" s="35" t="s">
        <v>47</v>
      </c>
    </row>
    <row r="76" spans="1:5" ht="51">
      <c r="A76" s="36" t="s">
        <v>52</v>
      </c>
      <c r="E76" s="37" t="s">
        <v>124</v>
      </c>
    </row>
    <row r="77" spans="1:5" ht="306">
      <c r="A77" t="s">
        <v>54</v>
      </c>
      <c r="E77" s="35" t="s">
        <v>125</v>
      </c>
    </row>
    <row r="78" spans="1:16" ht="12.75">
      <c r="A78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66</v>
      </c>
      <c s="32">
        <v>36.6</v>
      </c>
      <c s="33">
        <v>0</v>
      </c>
      <c s="33">
        <f>ROUND(ROUND(H78,4)*ROUND(G78,5),4)</f>
      </c>
      <c r="O78">
        <f>(I78*21)/100</f>
      </c>
      <c t="s">
        <v>25</v>
      </c>
    </row>
    <row r="79" spans="1:5" ht="12.75">
      <c r="A79" s="34" t="s">
        <v>50</v>
      </c>
      <c r="E79" s="35" t="s">
        <v>47</v>
      </c>
    </row>
    <row r="80" spans="1:5" ht="38.25">
      <c r="A80" s="36" t="s">
        <v>52</v>
      </c>
      <c r="E80" s="37" t="s">
        <v>129</v>
      </c>
    </row>
    <row r="81" spans="1:5" ht="318.75">
      <c r="A81" t="s">
        <v>54</v>
      </c>
      <c r="E81" s="35" t="s">
        <v>130</v>
      </c>
    </row>
    <row r="82" spans="1:16" ht="12.75">
      <c r="A82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66</v>
      </c>
      <c s="32">
        <v>366</v>
      </c>
      <c s="33">
        <v>0</v>
      </c>
      <c s="33">
        <f>ROUND(ROUND(H82,4)*ROUND(G82,5),4)</f>
      </c>
      <c r="O82">
        <f>(I82*21)/100</f>
      </c>
      <c t="s">
        <v>25</v>
      </c>
    </row>
    <row r="83" spans="1:5" ht="12.75">
      <c r="A83" s="34" t="s">
        <v>50</v>
      </c>
      <c r="E83" s="35" t="s">
        <v>86</v>
      </c>
    </row>
    <row r="84" spans="1:5" ht="38.25">
      <c r="A84" s="36" t="s">
        <v>52</v>
      </c>
      <c r="E84" s="37" t="s">
        <v>134</v>
      </c>
    </row>
    <row r="85" spans="1:5" ht="25.5">
      <c r="A85" t="s">
        <v>54</v>
      </c>
      <c r="E85" s="35" t="s">
        <v>120</v>
      </c>
    </row>
    <row r="86" spans="1:16" ht="12.75">
      <c r="A86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66</v>
      </c>
      <c s="32">
        <v>16</v>
      </c>
      <c s="33">
        <v>0</v>
      </c>
      <c s="33">
        <f>ROUND(ROUND(H86,4)*ROUND(G86,5),4)</f>
      </c>
      <c r="O86">
        <f>(I86*21)/100</f>
      </c>
      <c t="s">
        <v>25</v>
      </c>
    </row>
    <row r="87" spans="1:5" ht="12.75">
      <c r="A87" s="34" t="s">
        <v>50</v>
      </c>
      <c r="E87" s="35" t="s">
        <v>47</v>
      </c>
    </row>
    <row r="88" spans="1:5" ht="38.25">
      <c r="A88" s="36" t="s">
        <v>52</v>
      </c>
      <c r="E88" s="37" t="s">
        <v>138</v>
      </c>
    </row>
    <row r="89" spans="1:5" ht="267.75">
      <c r="A89" t="s">
        <v>54</v>
      </c>
      <c r="E89" s="35" t="s">
        <v>139</v>
      </c>
    </row>
    <row r="90" spans="1:16" ht="12.75">
      <c r="A90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66</v>
      </c>
      <c s="32">
        <v>612.82</v>
      </c>
      <c s="33">
        <v>0</v>
      </c>
      <c s="33">
        <f>ROUND(ROUND(H90,4)*ROUND(G90,5),4)</f>
      </c>
      <c r="O90">
        <f>(I90*21)/100</f>
      </c>
      <c t="s">
        <v>25</v>
      </c>
    </row>
    <row r="91" spans="1:5" ht="12.75">
      <c r="A91" s="34" t="s">
        <v>50</v>
      </c>
      <c r="E91" s="35" t="s">
        <v>47</v>
      </c>
    </row>
    <row r="92" spans="1:5" ht="51">
      <c r="A92" s="36" t="s">
        <v>52</v>
      </c>
      <c r="E92" s="37" t="s">
        <v>143</v>
      </c>
    </row>
    <row r="93" spans="1:5" ht="191.25">
      <c r="A93" t="s">
        <v>54</v>
      </c>
      <c r="E93" s="35" t="s">
        <v>144</v>
      </c>
    </row>
    <row r="94" spans="1:16" ht="12.75">
      <c r="A94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66</v>
      </c>
      <c s="32">
        <v>10.8</v>
      </c>
      <c s="33">
        <v>0</v>
      </c>
      <c s="33">
        <f>ROUND(ROUND(H94,4)*ROUND(G94,5),4)</f>
      </c>
      <c r="O94">
        <f>(I94*21)/100</f>
      </c>
      <c t="s">
        <v>25</v>
      </c>
    </row>
    <row r="95" spans="1:5" ht="12.75">
      <c r="A95" s="34" t="s">
        <v>50</v>
      </c>
      <c r="E95" s="35" t="s">
        <v>47</v>
      </c>
    </row>
    <row r="96" spans="1:5" ht="38.25">
      <c r="A96" s="36" t="s">
        <v>52</v>
      </c>
      <c r="E96" s="37" t="s">
        <v>148</v>
      </c>
    </row>
    <row r="97" spans="1:5" ht="267.75">
      <c r="A97" t="s">
        <v>54</v>
      </c>
      <c r="E97" s="35" t="s">
        <v>139</v>
      </c>
    </row>
    <row r="98" spans="1:16" ht="12.75">
      <c r="A98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66</v>
      </c>
      <c s="32">
        <v>13.14</v>
      </c>
      <c s="33">
        <v>0</v>
      </c>
      <c s="33">
        <f>ROUND(ROUND(H98,4)*ROUND(G98,5),4)</f>
      </c>
      <c r="O98">
        <f>(I98*21)/100</f>
      </c>
      <c t="s">
        <v>25</v>
      </c>
    </row>
    <row r="99" spans="1:5" ht="12.75">
      <c r="A99" s="34" t="s">
        <v>50</v>
      </c>
      <c r="E99" s="35" t="s">
        <v>47</v>
      </c>
    </row>
    <row r="100" spans="1:5" ht="38.25">
      <c r="A100" s="36" t="s">
        <v>52</v>
      </c>
      <c r="E100" s="37" t="s">
        <v>152</v>
      </c>
    </row>
    <row r="101" spans="1:5" ht="280.5">
      <c r="A101" t="s">
        <v>54</v>
      </c>
      <c r="E101" s="35" t="s">
        <v>153</v>
      </c>
    </row>
    <row r="102" spans="1:16" ht="12.75">
      <c r="A102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66</v>
      </c>
      <c s="32">
        <v>18.336</v>
      </c>
      <c s="33">
        <v>0</v>
      </c>
      <c s="33">
        <f>ROUND(ROUND(H102,4)*ROUND(G102,5),4)</f>
      </c>
      <c r="O102">
        <f>(I102*21)/100</f>
      </c>
      <c t="s">
        <v>25</v>
      </c>
    </row>
    <row r="103" spans="1:5" ht="12.75">
      <c r="A103" s="34" t="s">
        <v>50</v>
      </c>
      <c r="E103" s="35" t="s">
        <v>47</v>
      </c>
    </row>
    <row r="104" spans="1:5" ht="51">
      <c r="A104" s="36" t="s">
        <v>52</v>
      </c>
      <c r="E104" s="37" t="s">
        <v>157</v>
      </c>
    </row>
    <row r="105" spans="1:5" ht="229.5">
      <c r="A105" t="s">
        <v>54</v>
      </c>
      <c r="E105" s="35" t="s">
        <v>158</v>
      </c>
    </row>
    <row r="106" spans="1:16" ht="12.75">
      <c r="A106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66</v>
      </c>
      <c s="32">
        <v>4.74</v>
      </c>
      <c s="33">
        <v>0</v>
      </c>
      <c s="33">
        <f>ROUND(ROUND(H106,4)*ROUND(G106,5),4)</f>
      </c>
      <c r="O106">
        <f>(I106*21)/100</f>
      </c>
      <c t="s">
        <v>25</v>
      </c>
    </row>
    <row r="107" spans="1:5" ht="12.75">
      <c r="A107" s="34" t="s">
        <v>50</v>
      </c>
      <c r="E107" s="35" t="s">
        <v>47</v>
      </c>
    </row>
    <row r="108" spans="1:5" ht="51">
      <c r="A108" s="36" t="s">
        <v>52</v>
      </c>
      <c r="E108" s="37" t="s">
        <v>162</v>
      </c>
    </row>
    <row r="109" spans="1:5" ht="293.25">
      <c r="A109" t="s">
        <v>54</v>
      </c>
      <c r="E109" s="35" t="s">
        <v>163</v>
      </c>
    </row>
    <row r="110" spans="1:16" ht="12.75">
      <c r="A110" s="25" t="s">
        <v>45</v>
      </c>
      <c s="29" t="s">
        <v>164</v>
      </c>
      <c s="29" t="s">
        <v>165</v>
      </c>
      <c s="25" t="s">
        <v>47</v>
      </c>
      <c s="30" t="s">
        <v>166</v>
      </c>
      <c s="31" t="s">
        <v>167</v>
      </c>
      <c s="32">
        <v>80.55</v>
      </c>
      <c s="33">
        <v>0</v>
      </c>
      <c s="33">
        <f>ROUND(ROUND(H110,4)*ROUND(G110,5),4)</f>
      </c>
      <c r="O110">
        <f>(I110*21)/100</f>
      </c>
      <c t="s">
        <v>25</v>
      </c>
    </row>
    <row r="111" spans="1:5" ht="12.75">
      <c r="A111" s="34" t="s">
        <v>50</v>
      </c>
      <c r="E111" s="35" t="s">
        <v>47</v>
      </c>
    </row>
    <row r="112" spans="1:5" ht="38.25">
      <c r="A112" s="36" t="s">
        <v>52</v>
      </c>
      <c r="E112" s="37" t="s">
        <v>168</v>
      </c>
    </row>
    <row r="113" spans="1:5" ht="25.5">
      <c r="A113" t="s">
        <v>54</v>
      </c>
      <c r="E113" s="35" t="s">
        <v>169</v>
      </c>
    </row>
    <row r="114" spans="1:16" ht="12.75">
      <c r="A114" s="25" t="s">
        <v>45</v>
      </c>
      <c s="29" t="s">
        <v>170</v>
      </c>
      <c s="29" t="s">
        <v>165</v>
      </c>
      <c s="25" t="s">
        <v>171</v>
      </c>
      <c s="30" t="s">
        <v>172</v>
      </c>
      <c s="31" t="s">
        <v>167</v>
      </c>
      <c s="32">
        <v>1388.4</v>
      </c>
      <c s="33">
        <v>0</v>
      </c>
      <c s="33">
        <f>ROUND(ROUND(H114,4)*ROUND(G114,5),4)</f>
      </c>
      <c r="O114">
        <f>(I114*21)/100</f>
      </c>
      <c t="s">
        <v>25</v>
      </c>
    </row>
    <row r="115" spans="1:5" ht="25.5">
      <c r="A115" s="34" t="s">
        <v>50</v>
      </c>
      <c r="E115" s="35" t="s">
        <v>173</v>
      </c>
    </row>
    <row r="116" spans="1:5" ht="38.25">
      <c r="A116" s="36" t="s">
        <v>52</v>
      </c>
      <c r="E116" s="37" t="s">
        <v>174</v>
      </c>
    </row>
    <row r="117" spans="1:5" ht="25.5">
      <c r="A117" t="s">
        <v>54</v>
      </c>
      <c r="E117" s="35" t="s">
        <v>169</v>
      </c>
    </row>
    <row r="118" spans="1:16" ht="12.75">
      <c r="A118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167</v>
      </c>
      <c s="32">
        <v>716.4</v>
      </c>
      <c s="33">
        <v>0</v>
      </c>
      <c s="33">
        <f>ROUND(ROUND(H118,4)*ROUND(G118,5),4)</f>
      </c>
      <c r="O118">
        <f>(I118*21)/100</f>
      </c>
      <c t="s">
        <v>25</v>
      </c>
    </row>
    <row r="119" spans="1:5" ht="12.75">
      <c r="A119" s="34" t="s">
        <v>50</v>
      </c>
      <c r="E119" s="35" t="s">
        <v>47</v>
      </c>
    </row>
    <row r="120" spans="1:5" ht="38.25">
      <c r="A120" s="36" t="s">
        <v>52</v>
      </c>
      <c r="E120" s="37" t="s">
        <v>178</v>
      </c>
    </row>
    <row r="121" spans="1:5" ht="12.75">
      <c r="A121" t="s">
        <v>54</v>
      </c>
      <c r="E121" s="35" t="s">
        <v>179</v>
      </c>
    </row>
    <row r="122" spans="1:16" ht="12.75">
      <c r="A122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167</v>
      </c>
      <c s="32">
        <v>216</v>
      </c>
      <c s="33">
        <v>0</v>
      </c>
      <c s="33">
        <f>ROUND(ROUND(H122,4)*ROUND(G122,5),4)</f>
      </c>
      <c r="O122">
        <f>(I122*21)/100</f>
      </c>
      <c t="s">
        <v>25</v>
      </c>
    </row>
    <row r="123" spans="1:5" ht="12.75">
      <c r="A123" s="34" t="s">
        <v>50</v>
      </c>
      <c r="E123" s="35" t="s">
        <v>47</v>
      </c>
    </row>
    <row r="124" spans="1:5" ht="51">
      <c r="A124" s="36" t="s">
        <v>52</v>
      </c>
      <c r="E124" s="37" t="s">
        <v>183</v>
      </c>
    </row>
    <row r="125" spans="1:5" ht="38.25">
      <c r="A125" t="s">
        <v>54</v>
      </c>
      <c r="E125" s="35" t="s">
        <v>184</v>
      </c>
    </row>
    <row r="126" spans="1:16" ht="12.75">
      <c r="A126" s="25" t="s">
        <v>45</v>
      </c>
      <c s="29" t="s">
        <v>185</v>
      </c>
      <c s="29" t="s">
        <v>186</v>
      </c>
      <c s="25" t="s">
        <v>171</v>
      </c>
      <c s="30" t="s">
        <v>187</v>
      </c>
      <c s="31" t="s">
        <v>66</v>
      </c>
      <c s="32">
        <v>85.97</v>
      </c>
      <c s="33">
        <v>0</v>
      </c>
      <c s="33">
        <f>ROUND(ROUND(H126,4)*ROUND(G126,5),4)</f>
      </c>
      <c r="O126">
        <f>(I126*21)/100</f>
      </c>
      <c t="s">
        <v>25</v>
      </c>
    </row>
    <row r="127" spans="1:5" ht="12.75">
      <c r="A127" s="34" t="s">
        <v>50</v>
      </c>
      <c r="E127" s="35" t="s">
        <v>47</v>
      </c>
    </row>
    <row r="128" spans="1:5" ht="38.25">
      <c r="A128" s="36" t="s">
        <v>52</v>
      </c>
      <c r="E128" s="37" t="s">
        <v>188</v>
      </c>
    </row>
    <row r="129" spans="1:5" ht="12.75">
      <c r="A129" t="s">
        <v>54</v>
      </c>
      <c r="E129" s="35" t="s">
        <v>47</v>
      </c>
    </row>
    <row r="130" spans="1:16" ht="12.75">
      <c r="A130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167</v>
      </c>
      <c s="32">
        <v>500.4</v>
      </c>
      <c s="33">
        <v>0</v>
      </c>
      <c s="33">
        <f>ROUND(ROUND(H130,4)*ROUND(G130,5),4)</f>
      </c>
      <c r="O130">
        <f>(I130*21)/100</f>
      </c>
      <c t="s">
        <v>25</v>
      </c>
    </row>
    <row r="131" spans="1:5" ht="12.75">
      <c r="A131" s="34" t="s">
        <v>50</v>
      </c>
      <c r="E131" s="35" t="s">
        <v>47</v>
      </c>
    </row>
    <row r="132" spans="1:5" ht="51">
      <c r="A132" s="36" t="s">
        <v>52</v>
      </c>
      <c r="E132" s="37" t="s">
        <v>192</v>
      </c>
    </row>
    <row r="133" spans="1:5" ht="38.25">
      <c r="A133" t="s">
        <v>54</v>
      </c>
      <c r="E133" s="35" t="s">
        <v>193</v>
      </c>
    </row>
    <row r="134" spans="1:16" ht="12.75">
      <c r="A134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167</v>
      </c>
      <c s="32">
        <v>716.41</v>
      </c>
      <c s="33">
        <v>0</v>
      </c>
      <c s="33">
        <f>ROUND(ROUND(H134,4)*ROUND(G134,5),4)</f>
      </c>
      <c r="O134">
        <f>(I134*21)/100</f>
      </c>
      <c t="s">
        <v>25</v>
      </c>
    </row>
    <row r="135" spans="1:5" ht="12.75">
      <c r="A135" s="34" t="s">
        <v>50</v>
      </c>
      <c r="E135" s="35" t="s">
        <v>47</v>
      </c>
    </row>
    <row r="136" spans="1:5" ht="38.25">
      <c r="A136" s="36" t="s">
        <v>52</v>
      </c>
      <c r="E136" s="37" t="s">
        <v>197</v>
      </c>
    </row>
    <row r="137" spans="1:5" ht="25.5">
      <c r="A137" t="s">
        <v>54</v>
      </c>
      <c r="E137" s="35" t="s">
        <v>198</v>
      </c>
    </row>
    <row r="138" spans="1:18" ht="12.75" customHeight="1">
      <c r="A138" s="6" t="s">
        <v>43</v>
      </c>
      <c s="6"/>
      <c s="39" t="s">
        <v>24</v>
      </c>
      <c s="6"/>
      <c s="27" t="s">
        <v>199</v>
      </c>
      <c s="6"/>
      <c s="6"/>
      <c s="6"/>
      <c s="40">
        <f>0+Q138</f>
      </c>
      <c r="O138">
        <f>0+R138</f>
      </c>
      <c r="Q138">
        <f>0+I139+I143+I147</f>
      </c>
      <c>
        <f>0+O139+O143+O147</f>
      </c>
    </row>
    <row r="139" spans="1:16" ht="12.75">
      <c r="A139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66</v>
      </c>
      <c s="32">
        <v>2</v>
      </c>
      <c s="33">
        <v>0</v>
      </c>
      <c s="33">
        <f>ROUND(ROUND(H139,4)*ROUND(G139,5),4)</f>
      </c>
      <c r="O139">
        <f>(I139*21)/100</f>
      </c>
      <c t="s">
        <v>25</v>
      </c>
    </row>
    <row r="140" spans="1:5" ht="12.75">
      <c r="A140" s="34" t="s">
        <v>50</v>
      </c>
      <c r="E140" s="35" t="s">
        <v>47</v>
      </c>
    </row>
    <row r="141" spans="1:5" ht="38.25">
      <c r="A141" s="36" t="s">
        <v>52</v>
      </c>
      <c r="E141" s="37" t="s">
        <v>203</v>
      </c>
    </row>
    <row r="142" spans="1:5" ht="369.75">
      <c r="A142" t="s">
        <v>54</v>
      </c>
      <c r="E142" s="35" t="s">
        <v>204</v>
      </c>
    </row>
    <row r="143" spans="1:16" ht="12.75">
      <c r="A143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66</v>
      </c>
      <c s="32">
        <v>1.58</v>
      </c>
      <c s="33">
        <v>0</v>
      </c>
      <c s="33">
        <f>ROUND(ROUND(H143,4)*ROUND(G143,5),4)</f>
      </c>
      <c r="O143">
        <f>(I143*21)/100</f>
      </c>
      <c t="s">
        <v>25</v>
      </c>
    </row>
    <row r="144" spans="1:5" ht="12.75">
      <c r="A144" s="34" t="s">
        <v>50</v>
      </c>
      <c r="E144" s="35" t="s">
        <v>47</v>
      </c>
    </row>
    <row r="145" spans="1:5" ht="25.5">
      <c r="A145" s="36" t="s">
        <v>52</v>
      </c>
      <c r="E145" s="37" t="s">
        <v>208</v>
      </c>
    </row>
    <row r="146" spans="1:5" ht="38.25">
      <c r="A146" t="s">
        <v>54</v>
      </c>
      <c r="E146" s="35" t="s">
        <v>209</v>
      </c>
    </row>
    <row r="147" spans="1:16" ht="12.75">
      <c r="A147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66</v>
      </c>
      <c s="32">
        <v>2</v>
      </c>
      <c s="33">
        <v>0</v>
      </c>
      <c s="33">
        <f>ROUND(ROUND(H147,4)*ROUND(G147,5),4)</f>
      </c>
      <c r="O147">
        <f>(I147*21)/100</f>
      </c>
      <c t="s">
        <v>25</v>
      </c>
    </row>
    <row r="148" spans="1:5" ht="12.75">
      <c r="A148" s="34" t="s">
        <v>50</v>
      </c>
      <c r="E148" s="35" t="s">
        <v>47</v>
      </c>
    </row>
    <row r="149" spans="1:5" ht="63.75">
      <c r="A149" s="36" t="s">
        <v>52</v>
      </c>
      <c r="E149" s="37" t="s">
        <v>213</v>
      </c>
    </row>
    <row r="150" spans="1:5" ht="102">
      <c r="A150" t="s">
        <v>54</v>
      </c>
      <c r="E150" s="35" t="s">
        <v>214</v>
      </c>
    </row>
    <row r="151" spans="1:18" ht="12.75" customHeight="1">
      <c r="A151" s="6" t="s">
        <v>43</v>
      </c>
      <c s="6"/>
      <c s="39" t="s">
        <v>22</v>
      </c>
      <c s="6"/>
      <c s="27" t="s">
        <v>215</v>
      </c>
      <c s="6"/>
      <c s="6"/>
      <c s="6"/>
      <c s="40">
        <f>0+Q151</f>
      </c>
      <c r="O151">
        <f>0+R151</f>
      </c>
      <c r="Q151">
        <f>0+I152+I156+I160+I164+I168+I172+I176+I180+I184+I188</f>
      </c>
      <c>
        <f>0+O152+O156+O160+O164+O168+O172+O176+O180+O184+O188</f>
      </c>
    </row>
    <row r="152" spans="1:16" ht="12.75">
      <c r="A152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167</v>
      </c>
      <c s="32">
        <v>80.55</v>
      </c>
      <c s="33">
        <v>0</v>
      </c>
      <c s="33">
        <f>ROUND(ROUND(H152,4)*ROUND(G152,5),4)</f>
      </c>
      <c r="O152">
        <f>(I152*21)/100</f>
      </c>
      <c t="s">
        <v>25</v>
      </c>
    </row>
    <row r="153" spans="1:5" ht="12.75">
      <c r="A153" s="34" t="s">
        <v>50</v>
      </c>
      <c r="E153" s="35" t="s">
        <v>47</v>
      </c>
    </row>
    <row r="154" spans="1:5" ht="38.25">
      <c r="A154" s="36" t="s">
        <v>52</v>
      </c>
      <c r="E154" s="37" t="s">
        <v>219</v>
      </c>
    </row>
    <row r="155" spans="1:5" ht="51">
      <c r="A155" t="s">
        <v>54</v>
      </c>
      <c r="E155" s="35" t="s">
        <v>220</v>
      </c>
    </row>
    <row r="156" spans="1:16" ht="25.5">
      <c r="A156" s="25" t="s">
        <v>45</v>
      </c>
      <c s="29" t="s">
        <v>221</v>
      </c>
      <c s="29" t="s">
        <v>222</v>
      </c>
      <c s="25" t="s">
        <v>47</v>
      </c>
      <c s="30" t="s">
        <v>223</v>
      </c>
      <c s="31" t="s">
        <v>167</v>
      </c>
      <c s="32">
        <v>1388.4</v>
      </c>
      <c s="33">
        <v>0</v>
      </c>
      <c s="33">
        <f>ROUND(ROUND(H156,4)*ROUND(G156,5),4)</f>
      </c>
      <c r="O156">
        <f>(I156*21)/100</f>
      </c>
      <c t="s">
        <v>25</v>
      </c>
    </row>
    <row r="157" spans="1:5" ht="25.5">
      <c r="A157" s="34" t="s">
        <v>50</v>
      </c>
      <c r="E157" s="35" t="s">
        <v>224</v>
      </c>
    </row>
    <row r="158" spans="1:5" ht="51">
      <c r="A158" s="36" t="s">
        <v>52</v>
      </c>
      <c r="E158" s="37" t="s">
        <v>225</v>
      </c>
    </row>
    <row r="159" spans="1:5" ht="102">
      <c r="A159" t="s">
        <v>54</v>
      </c>
      <c r="E159" s="35" t="s">
        <v>226</v>
      </c>
    </row>
    <row r="160" spans="1:16" ht="12.75">
      <c r="A160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167</v>
      </c>
      <c s="32">
        <v>4532.9</v>
      </c>
      <c s="33">
        <v>0</v>
      </c>
      <c s="33">
        <f>ROUND(ROUND(H160,4)*ROUND(G160,5),4)</f>
      </c>
      <c r="O160">
        <f>(I160*21)/100</f>
      </c>
      <c t="s">
        <v>25</v>
      </c>
    </row>
    <row r="161" spans="1:5" ht="12.75">
      <c r="A161" s="34" t="s">
        <v>50</v>
      </c>
      <c r="E161" s="35" t="s">
        <v>47</v>
      </c>
    </row>
    <row r="162" spans="1:5" ht="51">
      <c r="A162" s="36" t="s">
        <v>52</v>
      </c>
      <c r="E162" s="37" t="s">
        <v>230</v>
      </c>
    </row>
    <row r="163" spans="1:5" ht="76.5">
      <c r="A163" t="s">
        <v>54</v>
      </c>
      <c r="E163" s="35" t="s">
        <v>231</v>
      </c>
    </row>
    <row r="164" spans="1:16" ht="12.75">
      <c r="A164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167</v>
      </c>
      <c s="32">
        <v>411.4</v>
      </c>
      <c s="33">
        <v>0</v>
      </c>
      <c s="33">
        <f>ROUND(ROUND(H164,4)*ROUND(G164,5),4)</f>
      </c>
      <c r="O164">
        <f>(I164*21)/100</f>
      </c>
      <c t="s">
        <v>25</v>
      </c>
    </row>
    <row r="165" spans="1:5" ht="12.75">
      <c r="A165" s="34" t="s">
        <v>50</v>
      </c>
      <c r="E165" s="35" t="s">
        <v>47</v>
      </c>
    </row>
    <row r="166" spans="1:5" ht="51">
      <c r="A166" s="36" t="s">
        <v>52</v>
      </c>
      <c r="E166" s="37" t="s">
        <v>235</v>
      </c>
    </row>
    <row r="167" spans="1:5" ht="38.25">
      <c r="A167" t="s">
        <v>54</v>
      </c>
      <c r="E167" s="35" t="s">
        <v>236</v>
      </c>
    </row>
    <row r="168" spans="1:16" ht="12.75">
      <c r="A168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167</v>
      </c>
      <c s="32">
        <v>4524.55</v>
      </c>
      <c s="33">
        <v>0</v>
      </c>
      <c s="33">
        <f>ROUND(ROUND(H168,4)*ROUND(G168,5),4)</f>
      </c>
      <c r="O168">
        <f>(I168*21)/100</f>
      </c>
      <c t="s">
        <v>25</v>
      </c>
    </row>
    <row r="169" spans="1:5" ht="12.75">
      <c r="A169" s="34" t="s">
        <v>50</v>
      </c>
      <c r="E169" s="35" t="s">
        <v>47</v>
      </c>
    </row>
    <row r="170" spans="1:5" ht="38.25">
      <c r="A170" s="36" t="s">
        <v>52</v>
      </c>
      <c r="E170" s="37" t="s">
        <v>240</v>
      </c>
    </row>
    <row r="171" spans="1:5" ht="51">
      <c r="A171" t="s">
        <v>54</v>
      </c>
      <c r="E171" s="35" t="s">
        <v>241</v>
      </c>
    </row>
    <row r="172" spans="1:16" ht="12.75">
      <c r="A172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167</v>
      </c>
      <c s="32">
        <v>7277.9</v>
      </c>
      <c s="33">
        <v>0</v>
      </c>
      <c s="33">
        <f>ROUND(ROUND(H172,4)*ROUND(G172,5),4)</f>
      </c>
      <c r="O172">
        <f>(I172*21)/100</f>
      </c>
      <c t="s">
        <v>25</v>
      </c>
    </row>
    <row r="173" spans="1:5" ht="12.75">
      <c r="A173" s="34" t="s">
        <v>50</v>
      </c>
      <c r="E173" s="35" t="s">
        <v>47</v>
      </c>
    </row>
    <row r="174" spans="1:5" ht="38.25">
      <c r="A174" s="36" t="s">
        <v>52</v>
      </c>
      <c r="E174" s="37" t="s">
        <v>245</v>
      </c>
    </row>
    <row r="175" spans="1:5" ht="51">
      <c r="A175" t="s">
        <v>54</v>
      </c>
      <c r="E175" s="35" t="s">
        <v>241</v>
      </c>
    </row>
    <row r="176" spans="1:16" ht="12.75">
      <c r="A176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167</v>
      </c>
      <c s="32">
        <v>7277.9</v>
      </c>
      <c s="33">
        <v>0</v>
      </c>
      <c s="33">
        <f>ROUND(ROUND(H176,4)*ROUND(G176,5),4)</f>
      </c>
      <c r="O176">
        <f>(I176*21)/100</f>
      </c>
      <c t="s">
        <v>25</v>
      </c>
    </row>
    <row r="177" spans="1:5" ht="12.75">
      <c r="A177" s="34" t="s">
        <v>50</v>
      </c>
      <c r="E177" s="35" t="s">
        <v>47</v>
      </c>
    </row>
    <row r="178" spans="1:5" ht="89.25">
      <c r="A178" s="36" t="s">
        <v>52</v>
      </c>
      <c r="E178" s="37" t="s">
        <v>249</v>
      </c>
    </row>
    <row r="179" spans="1:5" ht="140.25">
      <c r="A179" t="s">
        <v>54</v>
      </c>
      <c r="E179" s="35" t="s">
        <v>250</v>
      </c>
    </row>
    <row r="180" spans="1:16" ht="12.75">
      <c r="A180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167</v>
      </c>
      <c s="32">
        <v>4524.55</v>
      </c>
      <c s="33">
        <v>0</v>
      </c>
      <c s="33">
        <f>ROUND(ROUND(H180,4)*ROUND(G180,5),4)</f>
      </c>
      <c r="O180">
        <f>(I180*21)/100</f>
      </c>
      <c t="s">
        <v>25</v>
      </c>
    </row>
    <row r="181" spans="1:5" ht="12.75">
      <c r="A181" s="34" t="s">
        <v>50</v>
      </c>
      <c r="E181" s="35" t="s">
        <v>47</v>
      </c>
    </row>
    <row r="182" spans="1:5" ht="51">
      <c r="A182" s="36" t="s">
        <v>52</v>
      </c>
      <c r="E182" s="37" t="s">
        <v>254</v>
      </c>
    </row>
    <row r="183" spans="1:5" ht="140.25">
      <c r="A183" t="s">
        <v>54</v>
      </c>
      <c r="E183" s="35" t="s">
        <v>250</v>
      </c>
    </row>
    <row r="184" spans="1:16" ht="12.75">
      <c r="A184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167</v>
      </c>
      <c s="32">
        <v>12.898</v>
      </c>
      <c s="33">
        <v>0</v>
      </c>
      <c s="33">
        <f>ROUND(ROUND(H184,4)*ROUND(G184,5),4)</f>
      </c>
      <c r="O184">
        <f>(I184*21)/100</f>
      </c>
      <c t="s">
        <v>25</v>
      </c>
    </row>
    <row r="185" spans="1:5" ht="12.75">
      <c r="A185" s="34" t="s">
        <v>50</v>
      </c>
      <c r="E185" s="35" t="s">
        <v>47</v>
      </c>
    </row>
    <row r="186" spans="1:5" ht="38.25">
      <c r="A186" s="36" t="s">
        <v>52</v>
      </c>
      <c r="E186" s="37" t="s">
        <v>258</v>
      </c>
    </row>
    <row r="187" spans="1:5" ht="153">
      <c r="A187" t="s">
        <v>54</v>
      </c>
      <c r="E187" s="35" t="s">
        <v>259</v>
      </c>
    </row>
    <row r="188" spans="1:16" ht="25.5">
      <c r="A188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167</v>
      </c>
      <c s="32">
        <v>3.82</v>
      </c>
      <c s="33">
        <v>0</v>
      </c>
      <c s="33">
        <f>ROUND(ROUND(H188,4)*ROUND(G188,5),4)</f>
      </c>
      <c r="O188">
        <f>(I188*21)/100</f>
      </c>
      <c t="s">
        <v>25</v>
      </c>
    </row>
    <row r="189" spans="1:5" ht="12.75">
      <c r="A189" s="34" t="s">
        <v>50</v>
      </c>
      <c r="E189" s="35" t="s">
        <v>47</v>
      </c>
    </row>
    <row r="190" spans="1:5" ht="38.25">
      <c r="A190" s="36" t="s">
        <v>52</v>
      </c>
      <c r="E190" s="37" t="s">
        <v>263</v>
      </c>
    </row>
    <row r="191" spans="1:5" ht="153">
      <c r="A191" t="s">
        <v>54</v>
      </c>
      <c r="E191" s="35" t="s">
        <v>259</v>
      </c>
    </row>
    <row r="192" spans="1:18" ht="12.75" customHeight="1">
      <c r="A192" s="6" t="s">
        <v>43</v>
      </c>
      <c s="6"/>
      <c s="39" t="s">
        <v>83</v>
      </c>
      <c s="6"/>
      <c s="27" t="s">
        <v>264</v>
      </c>
      <c s="6"/>
      <c s="6"/>
      <c s="6"/>
      <c s="40">
        <f>0+Q192</f>
      </c>
      <c r="O192">
        <f>0+R192</f>
      </c>
      <c r="Q192">
        <f>0+I193+I197+I201</f>
      </c>
      <c>
        <f>0+O193+O197+O201</f>
      </c>
    </row>
    <row r="193" spans="1:16" ht="12.75">
      <c r="A193" s="25" t="s">
        <v>45</v>
      </c>
      <c s="29" t="s">
        <v>265</v>
      </c>
      <c s="29" t="s">
        <v>266</v>
      </c>
      <c s="25" t="s">
        <v>267</v>
      </c>
      <c s="30" t="s">
        <v>268</v>
      </c>
      <c s="31" t="s">
        <v>269</v>
      </c>
      <c s="32">
        <v>1</v>
      </c>
      <c s="33">
        <v>0</v>
      </c>
      <c s="33">
        <f>ROUND(ROUND(H193,4)*ROUND(G193,5),4)</f>
      </c>
      <c r="O193">
        <f>(I193*21)/100</f>
      </c>
      <c t="s">
        <v>25</v>
      </c>
    </row>
    <row r="194" spans="1:5" ht="12.75">
      <c r="A194" s="34" t="s">
        <v>50</v>
      </c>
      <c r="E194" s="35" t="s">
        <v>47</v>
      </c>
    </row>
    <row r="195" spans="1:5" ht="38.25">
      <c r="A195" s="36" t="s">
        <v>52</v>
      </c>
      <c r="E195" s="37" t="s">
        <v>270</v>
      </c>
    </row>
    <row r="196" spans="1:5" ht="408">
      <c r="A196" t="s">
        <v>54</v>
      </c>
      <c r="E196" s="35" t="s">
        <v>271</v>
      </c>
    </row>
    <row r="197" spans="1:16" ht="12.75">
      <c r="A197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269</v>
      </c>
      <c s="32">
        <v>6</v>
      </c>
      <c s="33">
        <v>0</v>
      </c>
      <c s="33">
        <f>ROUND(ROUND(H197,4)*ROUND(G197,5),4)</f>
      </c>
      <c r="O197">
        <f>(I197*21)/100</f>
      </c>
      <c t="s">
        <v>25</v>
      </c>
    </row>
    <row r="198" spans="1:5" ht="12.75">
      <c r="A198" s="34" t="s">
        <v>50</v>
      </c>
      <c r="E198" s="35" t="s">
        <v>47</v>
      </c>
    </row>
    <row r="199" spans="1:5" ht="127.5">
      <c r="A199" s="36" t="s">
        <v>52</v>
      </c>
      <c r="E199" s="37" t="s">
        <v>275</v>
      </c>
    </row>
    <row r="200" spans="1:5" ht="76.5">
      <c r="A200" t="s">
        <v>54</v>
      </c>
      <c r="E200" s="35" t="s">
        <v>276</v>
      </c>
    </row>
    <row r="201" spans="1:16" ht="12.75">
      <c r="A201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269</v>
      </c>
      <c s="32">
        <v>30</v>
      </c>
      <c s="33">
        <v>0</v>
      </c>
      <c s="33">
        <f>ROUND(ROUND(H201,4)*ROUND(G201,5),4)</f>
      </c>
      <c r="O201">
        <f>(I201*21)/100</f>
      </c>
      <c t="s">
        <v>25</v>
      </c>
    </row>
    <row r="202" spans="1:5" ht="12.75">
      <c r="A202" s="34" t="s">
        <v>50</v>
      </c>
      <c r="E202" s="35" t="s">
        <v>47</v>
      </c>
    </row>
    <row r="203" spans="1:5" ht="51">
      <c r="A203" s="36" t="s">
        <v>52</v>
      </c>
      <c r="E203" s="37" t="s">
        <v>280</v>
      </c>
    </row>
    <row r="204" spans="1:5" ht="25.5">
      <c r="A204" t="s">
        <v>54</v>
      </c>
      <c r="E204" s="35" t="s">
        <v>281</v>
      </c>
    </row>
    <row r="205" spans="1:18" ht="12.75" customHeight="1">
      <c r="A205" s="6" t="s">
        <v>43</v>
      </c>
      <c s="6"/>
      <c s="39" t="s">
        <v>40</v>
      </c>
      <c s="6"/>
      <c s="27" t="s">
        <v>282</v>
      </c>
      <c s="6"/>
      <c s="6"/>
      <c s="6"/>
      <c s="40">
        <f>0+Q205</f>
      </c>
      <c r="O205">
        <f>0+R205</f>
      </c>
      <c r="Q205">
        <f>0+I206+I210+I214+I218+I222+I226+I230</f>
      </c>
      <c>
        <f>0+O206+O210+O214+O218+O222+O226+O230</f>
      </c>
    </row>
    <row r="206" spans="1:16" ht="25.5">
      <c r="A206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269</v>
      </c>
      <c s="32">
        <v>2</v>
      </c>
      <c s="33">
        <v>0</v>
      </c>
      <c s="33">
        <f>ROUND(ROUND(H206,4)*ROUND(G206,5),4)</f>
      </c>
      <c r="O206">
        <f>(I206*21)/100</f>
      </c>
      <c t="s">
        <v>25</v>
      </c>
    </row>
    <row r="207" spans="1:5" ht="12.75">
      <c r="A207" s="34" t="s">
        <v>50</v>
      </c>
      <c r="E207" s="35" t="s">
        <v>47</v>
      </c>
    </row>
    <row r="208" spans="1:5" ht="38.25">
      <c r="A208" s="36" t="s">
        <v>52</v>
      </c>
      <c r="E208" s="37" t="s">
        <v>286</v>
      </c>
    </row>
    <row r="209" spans="1:5" ht="25.5">
      <c r="A209" t="s">
        <v>54</v>
      </c>
      <c r="E209" s="35" t="s">
        <v>287</v>
      </c>
    </row>
    <row r="210" spans="1:16" ht="12.75">
      <c r="A210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167</v>
      </c>
      <c s="32">
        <v>240</v>
      </c>
      <c s="33">
        <v>0</v>
      </c>
      <c s="33">
        <f>ROUND(ROUND(H210,4)*ROUND(G210,5),4)</f>
      </c>
      <c r="O210">
        <f>(I210*21)/100</f>
      </c>
      <c t="s">
        <v>25</v>
      </c>
    </row>
    <row r="211" spans="1:5" ht="12.75">
      <c r="A211" s="34" t="s">
        <v>50</v>
      </c>
      <c r="E211" s="35" t="s">
        <v>47</v>
      </c>
    </row>
    <row r="212" spans="1:5" ht="38.25">
      <c r="A212" s="36" t="s">
        <v>52</v>
      </c>
      <c r="E212" s="37" t="s">
        <v>291</v>
      </c>
    </row>
    <row r="213" spans="1:5" ht="38.25">
      <c r="A213" t="s">
        <v>54</v>
      </c>
      <c r="E213" s="35" t="s">
        <v>292</v>
      </c>
    </row>
    <row r="214" spans="1:16" ht="25.5">
      <c r="A214" s="25" t="s">
        <v>45</v>
      </c>
      <c s="29" t="s">
        <v>293</v>
      </c>
      <c s="29" t="s">
        <v>289</v>
      </c>
      <c s="25" t="s">
        <v>171</v>
      </c>
      <c s="30" t="s">
        <v>294</v>
      </c>
      <c s="31" t="s">
        <v>167</v>
      </c>
      <c s="32">
        <v>431.25</v>
      </c>
      <c s="33">
        <v>0</v>
      </c>
      <c s="33">
        <f>ROUND(ROUND(H214,4)*ROUND(G214,5),4)</f>
      </c>
      <c r="O214">
        <f>(I214*21)/100</f>
      </c>
      <c t="s">
        <v>25</v>
      </c>
    </row>
    <row r="215" spans="1:5" ht="12.75">
      <c r="A215" s="34" t="s">
        <v>50</v>
      </c>
      <c r="E215" s="35" t="s">
        <v>47</v>
      </c>
    </row>
    <row r="216" spans="1:5" ht="114.75">
      <c r="A216" s="36" t="s">
        <v>52</v>
      </c>
      <c r="E216" s="37" t="s">
        <v>295</v>
      </c>
    </row>
    <row r="217" spans="1:5" ht="38.25">
      <c r="A217" t="s">
        <v>54</v>
      </c>
      <c r="E217" s="35" t="s">
        <v>292</v>
      </c>
    </row>
    <row r="218" spans="1:16" ht="12.75">
      <c r="A218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299</v>
      </c>
      <c s="32">
        <v>17.17</v>
      </c>
      <c s="33">
        <v>0</v>
      </c>
      <c s="33">
        <f>ROUND(ROUND(H218,4)*ROUND(G218,5),4)</f>
      </c>
      <c r="O218">
        <f>(I218*21)/100</f>
      </c>
      <c t="s">
        <v>25</v>
      </c>
    </row>
    <row r="219" spans="1:5" ht="12.75">
      <c r="A219" s="34" t="s">
        <v>50</v>
      </c>
      <c r="E219" s="35" t="s">
        <v>47</v>
      </c>
    </row>
    <row r="220" spans="1:5" ht="63.75">
      <c r="A220" s="36" t="s">
        <v>52</v>
      </c>
      <c r="E220" s="37" t="s">
        <v>300</v>
      </c>
    </row>
    <row r="221" spans="1:5" ht="51">
      <c r="A221" t="s">
        <v>54</v>
      </c>
      <c r="E221" s="35" t="s">
        <v>301</v>
      </c>
    </row>
    <row r="222" spans="1:16" ht="12.75">
      <c r="A222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269</v>
      </c>
      <c s="32">
        <v>1</v>
      </c>
      <c s="33">
        <v>0</v>
      </c>
      <c s="33">
        <f>ROUND(ROUND(H222,4)*ROUND(G222,5),4)</f>
      </c>
      <c r="O222">
        <f>(I222*21)/100</f>
      </c>
      <c t="s">
        <v>25</v>
      </c>
    </row>
    <row r="223" spans="1:5" ht="12.75">
      <c r="A223" s="34" t="s">
        <v>50</v>
      </c>
      <c r="E223" s="35" t="s">
        <v>47</v>
      </c>
    </row>
    <row r="224" spans="1:5" ht="38.25">
      <c r="A224" s="36" t="s">
        <v>52</v>
      </c>
      <c r="E224" s="37" t="s">
        <v>305</v>
      </c>
    </row>
    <row r="225" spans="1:5" ht="409.5">
      <c r="A225" t="s">
        <v>54</v>
      </c>
      <c r="E225" s="35" t="s">
        <v>306</v>
      </c>
    </row>
    <row r="226" spans="1:16" ht="12.75">
      <c r="A226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66</v>
      </c>
      <c s="32">
        <v>3.18</v>
      </c>
      <c s="33">
        <v>0</v>
      </c>
      <c s="33">
        <f>ROUND(ROUND(H226,4)*ROUND(G226,5),4)</f>
      </c>
      <c r="O226">
        <f>(I226*21)/100</f>
      </c>
      <c t="s">
        <v>25</v>
      </c>
    </row>
    <row r="227" spans="1:5" ht="12.75">
      <c r="A227" s="34" t="s">
        <v>50</v>
      </c>
      <c r="E227" s="35" t="s">
        <v>47</v>
      </c>
    </row>
    <row r="228" spans="1:5" ht="76.5">
      <c r="A228" s="36" t="s">
        <v>52</v>
      </c>
      <c r="E228" s="37" t="s">
        <v>310</v>
      </c>
    </row>
    <row r="229" spans="1:5" ht="102">
      <c r="A229" t="s">
        <v>54</v>
      </c>
      <c r="E229" s="35" t="s">
        <v>311</v>
      </c>
    </row>
    <row r="230" spans="1:16" ht="12.75">
      <c r="A230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75</v>
      </c>
      <c s="32">
        <v>16.5</v>
      </c>
      <c s="33">
        <v>0</v>
      </c>
      <c s="33">
        <f>ROUND(ROUND(H230,4)*ROUND(G230,5),4)</f>
      </c>
      <c r="O230">
        <f>(I230*21)/100</f>
      </c>
      <c t="s">
        <v>25</v>
      </c>
    </row>
    <row r="231" spans="1:5" ht="12.75">
      <c r="A231" s="34" t="s">
        <v>50</v>
      </c>
      <c r="E231" s="35" t="s">
        <v>47</v>
      </c>
    </row>
    <row r="232" spans="1:5" ht="51">
      <c r="A232" s="36" t="s">
        <v>52</v>
      </c>
      <c r="E232" s="37" t="s">
        <v>315</v>
      </c>
    </row>
    <row r="233" spans="1:5" ht="25.5">
      <c r="A233" t="s">
        <v>54</v>
      </c>
      <c r="E233" s="35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316</v>
      </c>
      <c s="41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316</v>
      </c>
      <c s="6"/>
      <c s="18" t="s">
        <v>317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/>
      <c r="O5" t="s">
        <v>21</v>
      </c>
      <c t="s">
        <v>25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29</v>
      </c>
      <c s="15" t="s">
        <v>31</v>
      </c>
      <c s="15" t="s">
        <v>25</v>
      </c>
      <c s="15" t="s">
        <v>23</v>
      </c>
      <c s="15" t="s">
        <v>24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282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25" t="s">
        <v>45</v>
      </c>
      <c s="29" t="s">
        <v>31</v>
      </c>
      <c s="29" t="s">
        <v>318</v>
      </c>
      <c s="25" t="s">
        <v>47</v>
      </c>
      <c s="30" t="s">
        <v>319</v>
      </c>
      <c s="31" t="s">
        <v>269</v>
      </c>
      <c s="32">
        <v>14</v>
      </c>
      <c s="33">
        <v>0</v>
      </c>
      <c s="33">
        <f>ROUND(ROUND(H9,4)*ROUND(G9,5),4)</f>
      </c>
      <c r="O9">
        <f>(I9*21)/100</f>
      </c>
      <c t="s">
        <v>25</v>
      </c>
    </row>
    <row r="10" spans="1:5" ht="12.75">
      <c r="A10" s="34" t="s">
        <v>50</v>
      </c>
      <c r="E10" s="35" t="s">
        <v>47</v>
      </c>
    </row>
    <row r="11" spans="1:5" ht="114.75">
      <c r="A11" s="36" t="s">
        <v>52</v>
      </c>
      <c r="E11" s="37" t="s">
        <v>320</v>
      </c>
    </row>
    <row r="12" spans="1:5" ht="63.75">
      <c r="A12" t="s">
        <v>54</v>
      </c>
      <c r="E12" s="35" t="s">
        <v>321</v>
      </c>
    </row>
    <row r="13" spans="1:16" ht="12.75">
      <c r="A13" s="25" t="s">
        <v>45</v>
      </c>
      <c s="29" t="s">
        <v>25</v>
      </c>
      <c s="29" t="s">
        <v>322</v>
      </c>
      <c s="25" t="s">
        <v>47</v>
      </c>
      <c s="30" t="s">
        <v>323</v>
      </c>
      <c s="31" t="s">
        <v>269</v>
      </c>
      <c s="32">
        <v>14</v>
      </c>
      <c s="33">
        <v>0</v>
      </c>
      <c s="33">
        <f>ROUND(ROUND(H13,4)*ROUND(G13,5),4)</f>
      </c>
      <c r="O13">
        <f>(I13*21)/100</f>
      </c>
      <c t="s">
        <v>25</v>
      </c>
    </row>
    <row r="14" spans="1:5" ht="12.75">
      <c r="A14" s="34" t="s">
        <v>50</v>
      </c>
      <c r="E14" s="35" t="s">
        <v>47</v>
      </c>
    </row>
    <row r="15" spans="1:5" ht="114.75">
      <c r="A15" s="36" t="s">
        <v>52</v>
      </c>
      <c r="E15" s="37" t="s">
        <v>324</v>
      </c>
    </row>
    <row r="16" spans="1:5" ht="25.5">
      <c r="A16" t="s">
        <v>54</v>
      </c>
      <c r="E16" s="35" t="s">
        <v>325</v>
      </c>
    </row>
    <row r="17" spans="1:16" ht="12.75">
      <c r="A17" s="25" t="s">
        <v>45</v>
      </c>
      <c s="29" t="s">
        <v>23</v>
      </c>
      <c s="29" t="s">
        <v>326</v>
      </c>
      <c s="25" t="s">
        <v>47</v>
      </c>
      <c s="30" t="s">
        <v>327</v>
      </c>
      <c s="31" t="s">
        <v>328</v>
      </c>
      <c s="32">
        <v>2100</v>
      </c>
      <c s="33">
        <v>0</v>
      </c>
      <c s="33">
        <f>ROUND(ROUND(H17,4)*ROUND(G17,5),4)</f>
      </c>
      <c r="O17">
        <f>(I17*21)/100</f>
      </c>
      <c t="s">
        <v>25</v>
      </c>
    </row>
    <row r="18" spans="1:5" ht="12.75">
      <c r="A18" s="34" t="s">
        <v>50</v>
      </c>
      <c r="E18" s="35" t="s">
        <v>329</v>
      </c>
    </row>
    <row r="19" spans="1:5" ht="76.5">
      <c r="A19" s="36" t="s">
        <v>52</v>
      </c>
      <c r="E19" s="37" t="s">
        <v>330</v>
      </c>
    </row>
    <row r="20" spans="1:5" ht="25.5">
      <c r="A20" t="s">
        <v>54</v>
      </c>
      <c r="E20" s="35" t="s">
        <v>331</v>
      </c>
    </row>
    <row r="21" spans="1:16" ht="12.75">
      <c r="A21" s="25" t="s">
        <v>45</v>
      </c>
      <c s="29" t="s">
        <v>24</v>
      </c>
      <c s="29" t="s">
        <v>332</v>
      </c>
      <c s="25" t="s">
        <v>47</v>
      </c>
      <c s="30" t="s">
        <v>333</v>
      </c>
      <c s="31" t="s">
        <v>269</v>
      </c>
      <c s="32">
        <v>8</v>
      </c>
      <c s="33">
        <v>0</v>
      </c>
      <c s="33">
        <f>ROUND(ROUND(H21,4)*ROUND(G21,5),4)</f>
      </c>
      <c r="O21">
        <f>(I21*21)/100</f>
      </c>
      <c t="s">
        <v>25</v>
      </c>
    </row>
    <row r="22" spans="1:5" ht="12.75">
      <c r="A22" s="34" t="s">
        <v>50</v>
      </c>
      <c r="E22" s="35" t="s">
        <v>47</v>
      </c>
    </row>
    <row r="23" spans="1:5" ht="76.5">
      <c r="A23" s="36" t="s">
        <v>52</v>
      </c>
      <c r="E23" s="37" t="s">
        <v>334</v>
      </c>
    </row>
    <row r="24" spans="1:5" ht="63.75">
      <c r="A24" t="s">
        <v>54</v>
      </c>
      <c r="E24" s="35" t="s">
        <v>321</v>
      </c>
    </row>
    <row r="25" spans="1:16" ht="12.75">
      <c r="A25" s="25" t="s">
        <v>45</v>
      </c>
      <c s="29" t="s">
        <v>22</v>
      </c>
      <c s="29" t="s">
        <v>335</v>
      </c>
      <c s="25" t="s">
        <v>47</v>
      </c>
      <c s="30" t="s">
        <v>336</v>
      </c>
      <c s="31" t="s">
        <v>269</v>
      </c>
      <c s="32">
        <v>8</v>
      </c>
      <c s="33">
        <v>0</v>
      </c>
      <c s="33">
        <f>ROUND(ROUND(H25,4)*ROUND(G25,5),4)</f>
      </c>
      <c r="O25">
        <f>(I25*21)/100</f>
      </c>
      <c t="s">
        <v>25</v>
      </c>
    </row>
    <row r="26" spans="1:5" ht="12.75">
      <c r="A26" s="34" t="s">
        <v>50</v>
      </c>
      <c r="E26" s="35" t="s">
        <v>47</v>
      </c>
    </row>
    <row r="27" spans="1:5" ht="76.5">
      <c r="A27" s="36" t="s">
        <v>52</v>
      </c>
      <c r="E27" s="37" t="s">
        <v>334</v>
      </c>
    </row>
    <row r="28" spans="1:5" ht="25.5">
      <c r="A28" t="s">
        <v>54</v>
      </c>
      <c r="E28" s="35" t="s">
        <v>325</v>
      </c>
    </row>
    <row r="29" spans="1:16" ht="12.75">
      <c r="A29" s="25" t="s">
        <v>45</v>
      </c>
      <c s="29" t="s">
        <v>37</v>
      </c>
      <c s="29" t="s">
        <v>337</v>
      </c>
      <c s="25" t="s">
        <v>47</v>
      </c>
      <c s="30" t="s">
        <v>338</v>
      </c>
      <c s="31" t="s">
        <v>328</v>
      </c>
      <c s="32">
        <v>1200</v>
      </c>
      <c s="33">
        <v>0</v>
      </c>
      <c s="33">
        <f>ROUND(ROUND(H29,4)*ROUND(G29,5),4)</f>
      </c>
      <c r="O29">
        <f>(I29*21)/100</f>
      </c>
      <c t="s">
        <v>25</v>
      </c>
    </row>
    <row r="30" spans="1:5" ht="12.75">
      <c r="A30" s="34" t="s">
        <v>50</v>
      </c>
      <c r="E30" s="35" t="s">
        <v>329</v>
      </c>
    </row>
    <row r="31" spans="1:5" ht="76.5">
      <c r="A31" s="36" t="s">
        <v>52</v>
      </c>
      <c r="E31" s="37" t="s">
        <v>339</v>
      </c>
    </row>
    <row r="32" spans="1:5" ht="25.5">
      <c r="A32" t="s">
        <v>54</v>
      </c>
      <c r="E32" s="35" t="s">
        <v>331</v>
      </c>
    </row>
    <row r="33" spans="1:16" ht="12.75">
      <c r="A33" s="25" t="s">
        <v>45</v>
      </c>
      <c s="29" t="s">
        <v>79</v>
      </c>
      <c s="29" t="s">
        <v>340</v>
      </c>
      <c s="25" t="s">
        <v>47</v>
      </c>
      <c s="30" t="s">
        <v>341</v>
      </c>
      <c s="31" t="s">
        <v>269</v>
      </c>
      <c s="32">
        <v>4</v>
      </c>
      <c s="33">
        <v>0</v>
      </c>
      <c s="33">
        <f>ROUND(ROUND(H33,4)*ROUND(G33,5),4)</f>
      </c>
      <c r="O33">
        <f>(I33*21)/100</f>
      </c>
      <c t="s">
        <v>25</v>
      </c>
    </row>
    <row r="34" spans="1:5" ht="12.75">
      <c r="A34" s="34" t="s">
        <v>50</v>
      </c>
      <c r="E34" s="35" t="s">
        <v>47</v>
      </c>
    </row>
    <row r="35" spans="1:5" ht="38.25">
      <c r="A35" s="36" t="s">
        <v>52</v>
      </c>
      <c r="E35" s="37" t="s">
        <v>342</v>
      </c>
    </row>
    <row r="36" spans="1:5" ht="76.5">
      <c r="A36" t="s">
        <v>54</v>
      </c>
      <c r="E36" s="35" t="s">
        <v>343</v>
      </c>
    </row>
    <row r="37" spans="1:16" ht="12.75">
      <c r="A37" s="25" t="s">
        <v>45</v>
      </c>
      <c s="29" t="s">
        <v>83</v>
      </c>
      <c s="29" t="s">
        <v>344</v>
      </c>
      <c s="25" t="s">
        <v>47</v>
      </c>
      <c s="30" t="s">
        <v>345</v>
      </c>
      <c s="31" t="s">
        <v>269</v>
      </c>
      <c s="32">
        <v>4</v>
      </c>
      <c s="33">
        <v>0</v>
      </c>
      <c s="33">
        <f>ROUND(ROUND(H37,4)*ROUND(G37,5),4)</f>
      </c>
      <c r="O37">
        <f>(I37*21)/100</f>
      </c>
      <c t="s">
        <v>25</v>
      </c>
    </row>
    <row r="38" spans="1:5" ht="12.75">
      <c r="A38" s="34" t="s">
        <v>50</v>
      </c>
      <c r="E38" s="35" t="s">
        <v>47</v>
      </c>
    </row>
    <row r="39" spans="1:5" ht="38.25">
      <c r="A39" s="36" t="s">
        <v>52</v>
      </c>
      <c r="E39" s="37" t="s">
        <v>342</v>
      </c>
    </row>
    <row r="40" spans="1:5" ht="25.5">
      <c r="A40" t="s">
        <v>54</v>
      </c>
      <c r="E40" s="35" t="s">
        <v>346</v>
      </c>
    </row>
    <row r="41" spans="1:16" ht="12.75">
      <c r="A41" s="25" t="s">
        <v>45</v>
      </c>
      <c s="29" t="s">
        <v>40</v>
      </c>
      <c s="29" t="s">
        <v>347</v>
      </c>
      <c s="25" t="s">
        <v>47</v>
      </c>
      <c s="30" t="s">
        <v>348</v>
      </c>
      <c s="31" t="s">
        <v>328</v>
      </c>
      <c s="32">
        <v>600</v>
      </c>
      <c s="33">
        <v>0</v>
      </c>
      <c s="33">
        <f>ROUND(ROUND(H41,4)*ROUND(G41,5),4)</f>
      </c>
      <c r="O41">
        <f>(I41*21)/100</f>
      </c>
      <c t="s">
        <v>25</v>
      </c>
    </row>
    <row r="42" spans="1:5" ht="12.75">
      <c r="A42" s="34" t="s">
        <v>50</v>
      </c>
      <c r="E42" s="35" t="s">
        <v>329</v>
      </c>
    </row>
    <row r="43" spans="1:5" ht="38.25">
      <c r="A43" s="36" t="s">
        <v>52</v>
      </c>
      <c r="E43" s="37" t="s">
        <v>349</v>
      </c>
    </row>
    <row r="44" spans="1:5" ht="25.5">
      <c r="A44" t="s">
        <v>54</v>
      </c>
      <c r="E44" s="35" t="s">
        <v>350</v>
      </c>
    </row>
    <row r="45" spans="1:16" ht="12.75">
      <c r="A45" s="25" t="s">
        <v>45</v>
      </c>
      <c s="29" t="s">
        <v>42</v>
      </c>
      <c s="29" t="s">
        <v>351</v>
      </c>
      <c s="25" t="s">
        <v>47</v>
      </c>
      <c s="30" t="s">
        <v>352</v>
      </c>
      <c s="31" t="s">
        <v>269</v>
      </c>
      <c s="32">
        <v>4</v>
      </c>
      <c s="33">
        <v>0</v>
      </c>
      <c s="33">
        <f>ROUND(ROUND(H45,4)*ROUND(G45,5),4)</f>
      </c>
      <c r="O45">
        <f>(I45*21)/100</f>
      </c>
      <c t="s">
        <v>25</v>
      </c>
    </row>
    <row r="46" spans="1:5" ht="12.75">
      <c r="A46" s="34" t="s">
        <v>50</v>
      </c>
      <c r="E46" s="35" t="s">
        <v>47</v>
      </c>
    </row>
    <row r="47" spans="1:5" ht="38.25">
      <c r="A47" s="36" t="s">
        <v>52</v>
      </c>
      <c r="E47" s="37" t="s">
        <v>353</v>
      </c>
    </row>
    <row r="48" spans="1:5" ht="63.75">
      <c r="A48" t="s">
        <v>54</v>
      </c>
      <c r="E48" s="35" t="s">
        <v>354</v>
      </c>
    </row>
    <row r="49" spans="1:16" ht="12.75">
      <c r="A49" s="25" t="s">
        <v>45</v>
      </c>
      <c s="29" t="s">
        <v>94</v>
      </c>
      <c s="29" t="s">
        <v>355</v>
      </c>
      <c s="25" t="s">
        <v>47</v>
      </c>
      <c s="30" t="s">
        <v>356</v>
      </c>
      <c s="31" t="s">
        <v>269</v>
      </c>
      <c s="32">
        <v>4</v>
      </c>
      <c s="33">
        <v>0</v>
      </c>
      <c s="33">
        <f>ROUND(ROUND(H49,4)*ROUND(G49,5),4)</f>
      </c>
      <c r="O49">
        <f>(I49*21)/100</f>
      </c>
      <c t="s">
        <v>25</v>
      </c>
    </row>
    <row r="50" spans="1:5" ht="12.75">
      <c r="A50" s="34" t="s">
        <v>50</v>
      </c>
      <c r="E50" s="35" t="s">
        <v>47</v>
      </c>
    </row>
    <row r="51" spans="1:5" ht="38.25">
      <c r="A51" s="36" t="s">
        <v>52</v>
      </c>
      <c r="E51" s="37" t="s">
        <v>353</v>
      </c>
    </row>
    <row r="52" spans="1:5" ht="25.5">
      <c r="A52" t="s">
        <v>54</v>
      </c>
      <c r="E52" s="35" t="s">
        <v>346</v>
      </c>
    </row>
    <row r="53" spans="1:16" ht="12.75">
      <c r="A53" s="25" t="s">
        <v>45</v>
      </c>
      <c s="29" t="s">
        <v>98</v>
      </c>
      <c s="29" t="s">
        <v>357</v>
      </c>
      <c s="25" t="s">
        <v>47</v>
      </c>
      <c s="30" t="s">
        <v>358</v>
      </c>
      <c s="31" t="s">
        <v>328</v>
      </c>
      <c s="32">
        <v>600</v>
      </c>
      <c s="33">
        <v>0</v>
      </c>
      <c s="33">
        <f>ROUND(ROUND(H53,4)*ROUND(G53,5),4)</f>
      </c>
      <c r="O53">
        <f>(I53*21)/100</f>
      </c>
      <c t="s">
        <v>25</v>
      </c>
    </row>
    <row r="54" spans="1:5" ht="12.75">
      <c r="A54" s="34" t="s">
        <v>50</v>
      </c>
      <c r="E54" s="35" t="s">
        <v>329</v>
      </c>
    </row>
    <row r="55" spans="1:5" ht="38.25">
      <c r="A55" s="36" t="s">
        <v>52</v>
      </c>
      <c r="E55" s="37" t="s">
        <v>359</v>
      </c>
    </row>
    <row r="56" spans="1:5" ht="25.5">
      <c r="A56" t="s">
        <v>54</v>
      </c>
      <c r="E56" s="35" t="s">
        <v>350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0+O8+O17+O38+O55+O68+O89+O94+O111+O140+O145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360</v>
      </c>
      <c s="41">
        <f>0+I8+I17+I38+I55+I68+I89+I94+I111+I140+I145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360</v>
      </c>
      <c s="6"/>
      <c s="18" t="s">
        <v>361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/>
      <c r="O5" t="s">
        <v>21</v>
      </c>
      <c t="s">
        <v>25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29</v>
      </c>
      <c s="15" t="s">
        <v>31</v>
      </c>
      <c s="15" t="s">
        <v>25</v>
      </c>
      <c s="15" t="s">
        <v>23</v>
      </c>
      <c s="15" t="s">
        <v>24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31</v>
      </c>
      <c s="29" t="s">
        <v>362</v>
      </c>
      <c s="25" t="s">
        <v>47</v>
      </c>
      <c s="30" t="s">
        <v>363</v>
      </c>
      <c s="31" t="s">
        <v>269</v>
      </c>
      <c s="32">
        <v>1</v>
      </c>
      <c s="33">
        <v>0</v>
      </c>
      <c s="33">
        <f>ROUND(ROUND(H9,4)*ROUND(G9,5),4)</f>
      </c>
      <c r="O9">
        <f>(I9*21)/100</f>
      </c>
      <c t="s">
        <v>25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  <row r="12" spans="1:5" ht="12.75">
      <c r="A12" t="s">
        <v>54</v>
      </c>
      <c r="E12" s="35" t="s">
        <v>364</v>
      </c>
    </row>
    <row r="13" spans="1:16" ht="12.75">
      <c r="A13" s="25" t="s">
        <v>45</v>
      </c>
      <c s="29" t="s">
        <v>25</v>
      </c>
      <c s="29" t="s">
        <v>365</v>
      </c>
      <c s="25" t="s">
        <v>47</v>
      </c>
      <c s="30" t="s">
        <v>366</v>
      </c>
      <c s="31" t="s">
        <v>269</v>
      </c>
      <c s="32">
        <v>1</v>
      </c>
      <c s="33">
        <v>0</v>
      </c>
      <c s="33">
        <f>ROUND(ROUND(H13,4)*ROUND(G13,5),4)</f>
      </c>
      <c r="O13">
        <f>(I13*21)/100</f>
      </c>
      <c t="s">
        <v>25</v>
      </c>
    </row>
    <row r="14" spans="1:5" ht="12.75">
      <c r="A14" s="34" t="s">
        <v>50</v>
      </c>
      <c r="E14" s="35" t="s">
        <v>367</v>
      </c>
    </row>
    <row r="15" spans="1:5" ht="12.75">
      <c r="A15" s="36" t="s">
        <v>52</v>
      </c>
      <c r="E15" s="37" t="s">
        <v>47</v>
      </c>
    </row>
    <row r="16" spans="1:5" ht="51">
      <c r="A16" t="s">
        <v>54</v>
      </c>
      <c r="E16" s="35" t="s">
        <v>368</v>
      </c>
    </row>
    <row r="17" spans="1:18" ht="12.75" customHeight="1">
      <c r="A17" s="6" t="s">
        <v>43</v>
      </c>
      <c s="6"/>
      <c s="39" t="s">
        <v>31</v>
      </c>
      <c s="6"/>
      <c s="27" t="s">
        <v>63</v>
      </c>
      <c s="6"/>
      <c s="6"/>
      <c s="6"/>
      <c s="40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25" t="s">
        <v>45</v>
      </c>
      <c s="29" t="s">
        <v>23</v>
      </c>
      <c s="29" t="s">
        <v>369</v>
      </c>
      <c s="25" t="s">
        <v>47</v>
      </c>
      <c s="30" t="s">
        <v>370</v>
      </c>
      <c s="31" t="s">
        <v>299</v>
      </c>
      <c s="32">
        <v>13</v>
      </c>
      <c s="33">
        <v>0</v>
      </c>
      <c s="33">
        <f>ROUND(ROUND(H18,4)*ROUND(G18,5),4)</f>
      </c>
      <c r="O18">
        <f>(I18*21)/100</f>
      </c>
      <c t="s">
        <v>25</v>
      </c>
    </row>
    <row r="19" spans="1:5" ht="12.75">
      <c r="A19" s="34" t="s">
        <v>50</v>
      </c>
      <c r="E19" s="35" t="s">
        <v>47</v>
      </c>
    </row>
    <row r="20" spans="1:5" ht="38.25">
      <c r="A20" s="36" t="s">
        <v>52</v>
      </c>
      <c r="E20" s="37" t="s">
        <v>371</v>
      </c>
    </row>
    <row r="21" spans="1:5" ht="63.75">
      <c r="A21" t="s">
        <v>54</v>
      </c>
      <c r="E21" s="35" t="s">
        <v>69</v>
      </c>
    </row>
    <row r="22" spans="1:16" ht="12.75">
      <c r="A22" s="25" t="s">
        <v>45</v>
      </c>
      <c s="29" t="s">
        <v>24</v>
      </c>
      <c s="29" t="s">
        <v>372</v>
      </c>
      <c s="25" t="s">
        <v>47</v>
      </c>
      <c s="30" t="s">
        <v>373</v>
      </c>
      <c s="31" t="s">
        <v>75</v>
      </c>
      <c s="32">
        <v>39</v>
      </c>
      <c s="33">
        <v>0</v>
      </c>
      <c s="33">
        <f>ROUND(ROUND(H22,4)*ROUND(G22,5),4)</f>
      </c>
      <c r="O22">
        <f>(I22*21)/100</f>
      </c>
      <c t="s">
        <v>25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374</v>
      </c>
    </row>
    <row r="25" spans="1:5" ht="25.5">
      <c r="A25" t="s">
        <v>54</v>
      </c>
      <c r="E25" s="35" t="s">
        <v>78</v>
      </c>
    </row>
    <row r="26" spans="1:16" ht="12.75">
      <c r="A26" s="25" t="s">
        <v>45</v>
      </c>
      <c s="29" t="s">
        <v>22</v>
      </c>
      <c s="29" t="s">
        <v>375</v>
      </c>
      <c s="25" t="s">
        <v>47</v>
      </c>
      <c s="30" t="s">
        <v>376</v>
      </c>
      <c s="31" t="s">
        <v>66</v>
      </c>
      <c s="32">
        <v>1.8</v>
      </c>
      <c s="33">
        <v>0</v>
      </c>
      <c s="33">
        <f>ROUND(ROUND(H26,4)*ROUND(G26,5),4)</f>
      </c>
      <c r="O26">
        <f>(I26*21)/100</f>
      </c>
      <c t="s">
        <v>25</v>
      </c>
    </row>
    <row r="27" spans="1:5" ht="12.75">
      <c r="A27" s="34" t="s">
        <v>50</v>
      </c>
      <c r="E27" s="35" t="s">
        <v>377</v>
      </c>
    </row>
    <row r="28" spans="1:5" ht="12.75">
      <c r="A28" s="36" t="s">
        <v>52</v>
      </c>
      <c r="E28" s="37" t="s">
        <v>378</v>
      </c>
    </row>
    <row r="29" spans="1:5" ht="63.75">
      <c r="A29" t="s">
        <v>54</v>
      </c>
      <c r="E29" s="35" t="s">
        <v>379</v>
      </c>
    </row>
    <row r="30" spans="1:16" ht="12.75">
      <c r="A30" s="25" t="s">
        <v>45</v>
      </c>
      <c s="29" t="s">
        <v>37</v>
      </c>
      <c s="29" t="s">
        <v>380</v>
      </c>
      <c s="25" t="s">
        <v>47</v>
      </c>
      <c s="30" t="s">
        <v>381</v>
      </c>
      <c s="31" t="s">
        <v>66</v>
      </c>
      <c s="32">
        <v>8.39</v>
      </c>
      <c s="33">
        <v>0</v>
      </c>
      <c s="33">
        <f>ROUND(ROUND(H30,4)*ROUND(G30,5),4)</f>
      </c>
      <c r="O30">
        <f>(I30*21)/100</f>
      </c>
      <c t="s">
        <v>25</v>
      </c>
    </row>
    <row r="31" spans="1:5" ht="12.75">
      <c r="A31" s="34" t="s">
        <v>50</v>
      </c>
      <c r="E31" s="35" t="s">
        <v>47</v>
      </c>
    </row>
    <row r="32" spans="1:5" ht="38.25">
      <c r="A32" s="36" t="s">
        <v>52</v>
      </c>
      <c r="E32" s="37" t="s">
        <v>382</v>
      </c>
    </row>
    <row r="33" spans="1:5" ht="318.75">
      <c r="A33" t="s">
        <v>54</v>
      </c>
      <c r="E33" s="35" t="s">
        <v>383</v>
      </c>
    </row>
    <row r="34" spans="1:16" ht="12.75">
      <c r="A34" s="25" t="s">
        <v>45</v>
      </c>
      <c s="29" t="s">
        <v>79</v>
      </c>
      <c s="29" t="s">
        <v>384</v>
      </c>
      <c s="25" t="s">
        <v>47</v>
      </c>
      <c s="30" t="s">
        <v>385</v>
      </c>
      <c s="31" t="s">
        <v>386</v>
      </c>
      <c s="32">
        <v>251.7</v>
      </c>
      <c s="33">
        <v>0</v>
      </c>
      <c s="33">
        <f>ROUND(ROUND(H34,4)*ROUND(G34,5),4)</f>
      </c>
      <c r="O34">
        <f>(I34*21)/100</f>
      </c>
      <c t="s">
        <v>25</v>
      </c>
    </row>
    <row r="35" spans="1:5" ht="12.75">
      <c r="A35" s="34" t="s">
        <v>50</v>
      </c>
      <c r="E35" s="35" t="s">
        <v>47</v>
      </c>
    </row>
    <row r="36" spans="1:5" ht="12.75">
      <c r="A36" s="36" t="s">
        <v>52</v>
      </c>
      <c r="E36" s="37" t="s">
        <v>387</v>
      </c>
    </row>
    <row r="37" spans="1:5" ht="25.5">
      <c r="A37" t="s">
        <v>54</v>
      </c>
      <c r="E37" s="35" t="s">
        <v>388</v>
      </c>
    </row>
    <row r="38" spans="1:18" ht="12.75" customHeight="1">
      <c r="A38" s="6" t="s">
        <v>43</v>
      </c>
      <c s="6"/>
      <c s="39" t="s">
        <v>25</v>
      </c>
      <c s="6"/>
      <c s="27" t="s">
        <v>389</v>
      </c>
      <c s="6"/>
      <c s="6"/>
      <c s="6"/>
      <c s="40">
        <f>0+Q38</f>
      </c>
      <c r="O38">
        <f>0+R38</f>
      </c>
      <c r="Q38">
        <f>0+I39+I43+I47+I51</f>
      </c>
      <c>
        <f>0+O39+O43+O47+O51</f>
      </c>
    </row>
    <row r="39" spans="1:16" ht="12.75">
      <c r="A39" s="25" t="s">
        <v>45</v>
      </c>
      <c s="29" t="s">
        <v>83</v>
      </c>
      <c s="29" t="s">
        <v>390</v>
      </c>
      <c s="25" t="s">
        <v>47</v>
      </c>
      <c s="30" t="s">
        <v>391</v>
      </c>
      <c s="31" t="s">
        <v>299</v>
      </c>
      <c s="32">
        <v>52</v>
      </c>
      <c s="33">
        <v>0</v>
      </c>
      <c s="33">
        <f>ROUND(ROUND(H39,4)*ROUND(G39,5),4)</f>
      </c>
      <c r="O39">
        <f>(I39*21)/100</f>
      </c>
      <c t="s">
        <v>25</v>
      </c>
    </row>
    <row r="40" spans="1:5" ht="12.75">
      <c r="A40" s="34" t="s">
        <v>50</v>
      </c>
      <c r="E40" s="35" t="s">
        <v>392</v>
      </c>
    </row>
    <row r="41" spans="1:5" ht="12.75">
      <c r="A41" s="36" t="s">
        <v>52</v>
      </c>
      <c r="E41" s="37" t="s">
        <v>393</v>
      </c>
    </row>
    <row r="42" spans="1:5" ht="63.75">
      <c r="A42" t="s">
        <v>54</v>
      </c>
      <c r="E42" s="35" t="s">
        <v>394</v>
      </c>
    </row>
    <row r="43" spans="1:16" ht="12.75">
      <c r="A43" s="25" t="s">
        <v>45</v>
      </c>
      <c s="29" t="s">
        <v>40</v>
      </c>
      <c s="29" t="s">
        <v>395</v>
      </c>
      <c s="25" t="s">
        <v>47</v>
      </c>
      <c s="30" t="s">
        <v>396</v>
      </c>
      <c s="31" t="s">
        <v>299</v>
      </c>
      <c s="32">
        <v>0.3</v>
      </c>
      <c s="33">
        <v>0</v>
      </c>
      <c s="33">
        <f>ROUND(ROUND(H43,4)*ROUND(G43,5),4)</f>
      </c>
      <c r="O43">
        <f>(I43*21)/100</f>
      </c>
      <c t="s">
        <v>25</v>
      </c>
    </row>
    <row r="44" spans="1:5" ht="12.75">
      <c r="A44" s="34" t="s">
        <v>50</v>
      </c>
      <c r="E44" s="35" t="s">
        <v>397</v>
      </c>
    </row>
    <row r="45" spans="1:5" ht="12.75">
      <c r="A45" s="36" t="s">
        <v>52</v>
      </c>
      <c r="E45" s="37" t="s">
        <v>398</v>
      </c>
    </row>
    <row r="46" spans="1:5" ht="63.75">
      <c r="A46" t="s">
        <v>54</v>
      </c>
      <c r="E46" s="35" t="s">
        <v>394</v>
      </c>
    </row>
    <row r="47" spans="1:16" ht="25.5">
      <c r="A47" s="25" t="s">
        <v>45</v>
      </c>
      <c s="29" t="s">
        <v>42</v>
      </c>
      <c s="29" t="s">
        <v>399</v>
      </c>
      <c s="25" t="s">
        <v>47</v>
      </c>
      <c s="30" t="s">
        <v>400</v>
      </c>
      <c s="31" t="s">
        <v>299</v>
      </c>
      <c s="32">
        <v>2</v>
      </c>
      <c s="33">
        <v>0</v>
      </c>
      <c s="33">
        <f>ROUND(ROUND(H47,4)*ROUND(G47,5),4)</f>
      </c>
      <c r="O47">
        <f>(I47*21)/100</f>
      </c>
      <c t="s">
        <v>25</v>
      </c>
    </row>
    <row r="48" spans="1:5" ht="12.75">
      <c r="A48" s="34" t="s">
        <v>50</v>
      </c>
      <c r="E48" s="35" t="s">
        <v>401</v>
      </c>
    </row>
    <row r="49" spans="1:5" ht="12.75">
      <c r="A49" s="36" t="s">
        <v>52</v>
      </c>
      <c r="E49" s="37" t="s">
        <v>402</v>
      </c>
    </row>
    <row r="50" spans="1:5" ht="63.75">
      <c r="A50" t="s">
        <v>54</v>
      </c>
      <c r="E50" s="35" t="s">
        <v>394</v>
      </c>
    </row>
    <row r="51" spans="1:16" ht="25.5">
      <c r="A51" s="25" t="s">
        <v>45</v>
      </c>
      <c s="29" t="s">
        <v>94</v>
      </c>
      <c s="29" t="s">
        <v>403</v>
      </c>
      <c s="25" t="s">
        <v>47</v>
      </c>
      <c s="30" t="s">
        <v>404</v>
      </c>
      <c s="31" t="s">
        <v>269</v>
      </c>
      <c s="32">
        <v>52</v>
      </c>
      <c s="33">
        <v>0</v>
      </c>
      <c s="33">
        <f>ROUND(ROUND(H51,4)*ROUND(G51,5),4)</f>
      </c>
      <c r="O51">
        <f>(I51*21)/100</f>
      </c>
      <c t="s">
        <v>25</v>
      </c>
    </row>
    <row r="52" spans="1:5" ht="12.75">
      <c r="A52" s="34" t="s">
        <v>50</v>
      </c>
      <c r="E52" s="35" t="s">
        <v>47</v>
      </c>
    </row>
    <row r="53" spans="1:5" ht="12.75">
      <c r="A53" s="36" t="s">
        <v>52</v>
      </c>
      <c r="E53" s="37" t="s">
        <v>393</v>
      </c>
    </row>
    <row r="54" spans="1:5" ht="63.75">
      <c r="A54" t="s">
        <v>54</v>
      </c>
      <c r="E54" s="35" t="s">
        <v>405</v>
      </c>
    </row>
    <row r="55" spans="1:18" ht="12.75" customHeight="1">
      <c r="A55" s="6" t="s">
        <v>43</v>
      </c>
      <c s="6"/>
      <c s="39" t="s">
        <v>23</v>
      </c>
      <c s="6"/>
      <c s="27" t="s">
        <v>406</v>
      </c>
      <c s="6"/>
      <c s="6"/>
      <c s="6"/>
      <c s="40">
        <f>0+Q55</f>
      </c>
      <c r="O55">
        <f>0+R55</f>
      </c>
      <c r="Q55">
        <f>0+I56+I60+I64</f>
      </c>
      <c>
        <f>0+O56+O60+O64</f>
      </c>
    </row>
    <row r="56" spans="1:16" ht="12.75">
      <c r="A56" s="25" t="s">
        <v>45</v>
      </c>
      <c s="29" t="s">
        <v>98</v>
      </c>
      <c s="29" t="s">
        <v>407</v>
      </c>
      <c s="25" t="s">
        <v>47</v>
      </c>
      <c s="30" t="s">
        <v>408</v>
      </c>
      <c s="31" t="s">
        <v>409</v>
      </c>
      <c s="32">
        <v>77</v>
      </c>
      <c s="33">
        <v>0</v>
      </c>
      <c s="33">
        <f>ROUND(ROUND(H56,4)*ROUND(G56,5),4)</f>
      </c>
      <c r="O56">
        <f>(I56*21)/100</f>
      </c>
      <c t="s">
        <v>25</v>
      </c>
    </row>
    <row r="57" spans="1:5" ht="12.75">
      <c r="A57" s="34" t="s">
        <v>50</v>
      </c>
      <c r="E57" s="35" t="s">
        <v>410</v>
      </c>
    </row>
    <row r="58" spans="1:5" ht="38.25">
      <c r="A58" s="36" t="s">
        <v>52</v>
      </c>
      <c r="E58" s="37" t="s">
        <v>411</v>
      </c>
    </row>
    <row r="59" spans="1:5" ht="25.5">
      <c r="A59" t="s">
        <v>54</v>
      </c>
      <c r="E59" s="35" t="s">
        <v>412</v>
      </c>
    </row>
    <row r="60" spans="1:16" ht="12.75">
      <c r="A60" s="25" t="s">
        <v>45</v>
      </c>
      <c s="29" t="s">
        <v>102</v>
      </c>
      <c s="29" t="s">
        <v>413</v>
      </c>
      <c s="25" t="s">
        <v>47</v>
      </c>
      <c s="30" t="s">
        <v>414</v>
      </c>
      <c s="31" t="s">
        <v>66</v>
      </c>
      <c s="32">
        <v>2.354</v>
      </c>
      <c s="33">
        <v>0</v>
      </c>
      <c s="33">
        <f>ROUND(ROUND(H60,4)*ROUND(G60,5),4)</f>
      </c>
      <c r="O60">
        <f>(I60*21)/100</f>
      </c>
      <c t="s">
        <v>25</v>
      </c>
    </row>
    <row r="61" spans="1:5" ht="25.5">
      <c r="A61" s="34" t="s">
        <v>50</v>
      </c>
      <c r="E61" s="35" t="s">
        <v>415</v>
      </c>
    </row>
    <row r="62" spans="1:5" ht="38.25">
      <c r="A62" s="36" t="s">
        <v>52</v>
      </c>
      <c r="E62" s="37" t="s">
        <v>416</v>
      </c>
    </row>
    <row r="63" spans="1:5" ht="382.5">
      <c r="A63" t="s">
        <v>54</v>
      </c>
      <c r="E63" s="35" t="s">
        <v>417</v>
      </c>
    </row>
    <row r="64" spans="1:16" ht="12.75">
      <c r="A64" s="25" t="s">
        <v>45</v>
      </c>
      <c s="29" t="s">
        <v>106</v>
      </c>
      <c s="29" t="s">
        <v>418</v>
      </c>
      <c s="25" t="s">
        <v>47</v>
      </c>
      <c s="30" t="s">
        <v>419</v>
      </c>
      <c s="31" t="s">
        <v>49</v>
      </c>
      <c s="32">
        <v>0.353</v>
      </c>
      <c s="33">
        <v>0</v>
      </c>
      <c s="33">
        <f>ROUND(ROUND(H64,4)*ROUND(G64,5),4)</f>
      </c>
      <c r="O64">
        <f>(I64*21)/100</f>
      </c>
      <c t="s">
        <v>25</v>
      </c>
    </row>
    <row r="65" spans="1:5" ht="12.75">
      <c r="A65" s="34" t="s">
        <v>50</v>
      </c>
      <c r="E65" s="35" t="s">
        <v>420</v>
      </c>
    </row>
    <row r="66" spans="1:5" ht="12.75">
      <c r="A66" s="36" t="s">
        <v>52</v>
      </c>
      <c r="E66" s="37" t="s">
        <v>421</v>
      </c>
    </row>
    <row r="67" spans="1:5" ht="242.25">
      <c r="A67" t="s">
        <v>54</v>
      </c>
      <c r="E67" s="35" t="s">
        <v>422</v>
      </c>
    </row>
    <row r="68" spans="1:18" ht="12.75" customHeight="1">
      <c r="A68" s="6" t="s">
        <v>43</v>
      </c>
      <c s="6"/>
      <c s="39" t="s">
        <v>24</v>
      </c>
      <c s="6"/>
      <c s="27" t="s">
        <v>199</v>
      </c>
      <c s="6"/>
      <c s="6"/>
      <c s="6"/>
      <c s="40">
        <f>0+Q68</f>
      </c>
      <c r="O68">
        <f>0+R68</f>
      </c>
      <c r="Q68">
        <f>0+I69+I73+I77+I81+I85</f>
      </c>
      <c>
        <f>0+O69+O73+O77+O81+O85</f>
      </c>
    </row>
    <row r="69" spans="1:16" ht="12.75">
      <c r="A69" s="25" t="s">
        <v>45</v>
      </c>
      <c s="29" t="s">
        <v>111</v>
      </c>
      <c s="29" t="s">
        <v>423</v>
      </c>
      <c s="25" t="s">
        <v>47</v>
      </c>
      <c s="30" t="s">
        <v>424</v>
      </c>
      <c s="31" t="s">
        <v>66</v>
      </c>
      <c s="32">
        <v>2.872</v>
      </c>
      <c s="33">
        <v>0</v>
      </c>
      <c s="33">
        <f>ROUND(ROUND(H69,4)*ROUND(G69,5),4)</f>
      </c>
      <c r="O69">
        <f>(I69*21)/100</f>
      </c>
      <c t="s">
        <v>25</v>
      </c>
    </row>
    <row r="70" spans="1:5" ht="12.75">
      <c r="A70" s="34" t="s">
        <v>50</v>
      </c>
      <c r="E70" s="35" t="s">
        <v>425</v>
      </c>
    </row>
    <row r="71" spans="1:5" ht="63.75">
      <c r="A71" s="36" t="s">
        <v>52</v>
      </c>
      <c r="E71" s="37" t="s">
        <v>426</v>
      </c>
    </row>
    <row r="72" spans="1:5" ht="369.75">
      <c r="A72" t="s">
        <v>54</v>
      </c>
      <c r="E72" s="35" t="s">
        <v>204</v>
      </c>
    </row>
    <row r="73" spans="1:16" ht="12.75">
      <c r="A73" s="25" t="s">
        <v>45</v>
      </c>
      <c s="29" t="s">
        <v>116</v>
      </c>
      <c s="29" t="s">
        <v>427</v>
      </c>
      <c s="25" t="s">
        <v>47</v>
      </c>
      <c s="30" t="s">
        <v>428</v>
      </c>
      <c s="31" t="s">
        <v>66</v>
      </c>
      <c s="32">
        <v>8.674</v>
      </c>
      <c s="33">
        <v>0</v>
      </c>
      <c s="33">
        <f>ROUND(ROUND(H73,4)*ROUND(G73,5),4)</f>
      </c>
      <c r="O73">
        <f>(I73*21)/100</f>
      </c>
      <c t="s">
        <v>25</v>
      </c>
    </row>
    <row r="74" spans="1:5" ht="12.75">
      <c r="A74" s="34" t="s">
        <v>50</v>
      </c>
      <c r="E74" s="35" t="s">
        <v>429</v>
      </c>
    </row>
    <row r="75" spans="1:5" ht="12.75">
      <c r="A75" s="36" t="s">
        <v>52</v>
      </c>
      <c r="E75" s="37" t="s">
        <v>430</v>
      </c>
    </row>
    <row r="76" spans="1:5" ht="369.75">
      <c r="A76" t="s">
        <v>54</v>
      </c>
      <c r="E76" s="35" t="s">
        <v>204</v>
      </c>
    </row>
    <row r="77" spans="1:16" ht="12.75">
      <c r="A77" s="25" t="s">
        <v>45</v>
      </c>
      <c s="29" t="s">
        <v>121</v>
      </c>
      <c s="29" t="s">
        <v>431</v>
      </c>
      <c s="25" t="s">
        <v>47</v>
      </c>
      <c s="30" t="s">
        <v>432</v>
      </c>
      <c s="31" t="s">
        <v>49</v>
      </c>
      <c s="32">
        <v>1.301</v>
      </c>
      <c s="33">
        <v>0</v>
      </c>
      <c s="33">
        <f>ROUND(ROUND(H77,4)*ROUND(G77,5),4)</f>
      </c>
      <c r="O77">
        <f>(I77*21)/100</f>
      </c>
      <c t="s">
        <v>25</v>
      </c>
    </row>
    <row r="78" spans="1:5" ht="12.75">
      <c r="A78" s="34" t="s">
        <v>50</v>
      </c>
      <c r="E78" s="35" t="s">
        <v>433</v>
      </c>
    </row>
    <row r="79" spans="1:5" ht="12.75">
      <c r="A79" s="36" t="s">
        <v>52</v>
      </c>
      <c r="E79" s="37" t="s">
        <v>434</v>
      </c>
    </row>
    <row r="80" spans="1:5" ht="178.5">
      <c r="A80" t="s">
        <v>54</v>
      </c>
      <c r="E80" s="35" t="s">
        <v>435</v>
      </c>
    </row>
    <row r="81" spans="1:16" ht="12.75">
      <c r="A81" s="25" t="s">
        <v>45</v>
      </c>
      <c s="29" t="s">
        <v>126</v>
      </c>
      <c s="29" t="s">
        <v>436</v>
      </c>
      <c s="25" t="s">
        <v>47</v>
      </c>
      <c s="30" t="s">
        <v>437</v>
      </c>
      <c s="31" t="s">
        <v>66</v>
      </c>
      <c s="32">
        <v>7.341</v>
      </c>
      <c s="33">
        <v>0</v>
      </c>
      <c s="33">
        <f>ROUND(ROUND(H81,4)*ROUND(G81,5),4)</f>
      </c>
      <c r="O81">
        <f>(I81*21)/100</f>
      </c>
      <c t="s">
        <v>25</v>
      </c>
    </row>
    <row r="82" spans="1:5" ht="12.75">
      <c r="A82" s="34" t="s">
        <v>50</v>
      </c>
      <c r="E82" s="35" t="s">
        <v>438</v>
      </c>
    </row>
    <row r="83" spans="1:5" ht="38.25">
      <c r="A83" s="36" t="s">
        <v>52</v>
      </c>
      <c r="E83" s="37" t="s">
        <v>439</v>
      </c>
    </row>
    <row r="84" spans="1:5" ht="38.25">
      <c r="A84" t="s">
        <v>54</v>
      </c>
      <c r="E84" s="35" t="s">
        <v>440</v>
      </c>
    </row>
    <row r="85" spans="1:16" ht="12.75">
      <c r="A85" s="25" t="s">
        <v>45</v>
      </c>
      <c s="29" t="s">
        <v>131</v>
      </c>
      <c s="29" t="s">
        <v>211</v>
      </c>
      <c s="25" t="s">
        <v>47</v>
      </c>
      <c s="30" t="s">
        <v>212</v>
      </c>
      <c s="31" t="s">
        <v>66</v>
      </c>
      <c s="32">
        <v>0.798</v>
      </c>
      <c s="33">
        <v>0</v>
      </c>
      <c s="33">
        <f>ROUND(ROUND(H85,4)*ROUND(G85,5),4)</f>
      </c>
      <c r="O85">
        <f>(I85*21)/100</f>
      </c>
      <c t="s">
        <v>25</v>
      </c>
    </row>
    <row r="86" spans="1:5" ht="12.75">
      <c r="A86" s="34" t="s">
        <v>50</v>
      </c>
      <c r="E86" s="35" t="s">
        <v>441</v>
      </c>
    </row>
    <row r="87" spans="1:5" ht="63.75">
      <c r="A87" s="36" t="s">
        <v>52</v>
      </c>
      <c r="E87" s="37" t="s">
        <v>442</v>
      </c>
    </row>
    <row r="88" spans="1:5" ht="102">
      <c r="A88" t="s">
        <v>54</v>
      </c>
      <c r="E88" s="35" t="s">
        <v>214</v>
      </c>
    </row>
    <row r="89" spans="1:18" ht="12.75" customHeight="1">
      <c r="A89" s="6" t="s">
        <v>43</v>
      </c>
      <c s="6"/>
      <c s="39" t="s">
        <v>22</v>
      </c>
      <c s="6"/>
      <c s="27" t="s">
        <v>215</v>
      </c>
      <c s="6"/>
      <c s="6"/>
      <c s="6"/>
      <c s="40">
        <f>0+Q89</f>
      </c>
      <c r="O89">
        <f>0+R89</f>
      </c>
      <c r="Q89">
        <f>0+I90</f>
      </c>
      <c>
        <f>0+O90</f>
      </c>
    </row>
    <row r="90" spans="1:16" ht="12.75">
      <c r="A90" s="25" t="s">
        <v>45</v>
      </c>
      <c s="29" t="s">
        <v>135</v>
      </c>
      <c s="29" t="s">
        <v>443</v>
      </c>
      <c s="25" t="s">
        <v>47</v>
      </c>
      <c s="30" t="s">
        <v>444</v>
      </c>
      <c s="31" t="s">
        <v>66</v>
      </c>
      <c s="32">
        <v>0.975</v>
      </c>
      <c s="33">
        <v>0</v>
      </c>
      <c s="33">
        <f>ROUND(ROUND(H90,4)*ROUND(G90,5),4)</f>
      </c>
      <c r="O90">
        <f>(I90*21)/100</f>
      </c>
      <c t="s">
        <v>25</v>
      </c>
    </row>
    <row r="91" spans="1:5" ht="12.75">
      <c r="A91" s="34" t="s">
        <v>50</v>
      </c>
      <c r="E91" s="35" t="s">
        <v>47</v>
      </c>
    </row>
    <row r="92" spans="1:5" ht="38.25">
      <c r="A92" s="36" t="s">
        <v>52</v>
      </c>
      <c r="E92" s="37" t="s">
        <v>445</v>
      </c>
    </row>
    <row r="93" spans="1:5" ht="127.5">
      <c r="A93" t="s">
        <v>54</v>
      </c>
      <c r="E93" s="35" t="s">
        <v>446</v>
      </c>
    </row>
    <row r="94" spans="1:18" ht="12.75" customHeight="1">
      <c r="A94" s="6" t="s">
        <v>43</v>
      </c>
      <c s="6"/>
      <c s="39" t="s">
        <v>37</v>
      </c>
      <c s="6"/>
      <c s="27" t="s">
        <v>447</v>
      </c>
      <c s="6"/>
      <c s="6"/>
      <c s="6"/>
      <c s="40">
        <f>0+Q94</f>
      </c>
      <c r="O94">
        <f>0+R94</f>
      </c>
      <c r="Q94">
        <f>0+I95+I99+I103+I107</f>
      </c>
      <c>
        <f>0+O95+O99+O103+O107</f>
      </c>
    </row>
    <row r="95" spans="1:16" ht="12.75">
      <c r="A95" s="25" t="s">
        <v>45</v>
      </c>
      <c s="29" t="s">
        <v>140</v>
      </c>
      <c s="29" t="s">
        <v>448</v>
      </c>
      <c s="25" t="s">
        <v>47</v>
      </c>
      <c s="30" t="s">
        <v>449</v>
      </c>
      <c s="31" t="s">
        <v>167</v>
      </c>
      <c s="32">
        <v>33.361</v>
      </c>
      <c s="33">
        <v>0</v>
      </c>
      <c s="33">
        <f>ROUND(ROUND(H95,4)*ROUND(G95,5),4)</f>
      </c>
      <c r="O95">
        <f>(I95*21)/100</f>
      </c>
      <c t="s">
        <v>25</v>
      </c>
    </row>
    <row r="96" spans="1:5" ht="12.75">
      <c r="A96" s="34" t="s">
        <v>50</v>
      </c>
      <c r="E96" s="35" t="s">
        <v>47</v>
      </c>
    </row>
    <row r="97" spans="1:5" ht="63.75">
      <c r="A97" s="36" t="s">
        <v>52</v>
      </c>
      <c r="E97" s="37" t="s">
        <v>450</v>
      </c>
    </row>
    <row r="98" spans="1:5" ht="76.5">
      <c r="A98" t="s">
        <v>54</v>
      </c>
      <c r="E98" s="35" t="s">
        <v>451</v>
      </c>
    </row>
    <row r="99" spans="1:16" ht="25.5">
      <c r="A99" s="25" t="s">
        <v>45</v>
      </c>
      <c s="29" t="s">
        <v>145</v>
      </c>
      <c s="29" t="s">
        <v>452</v>
      </c>
      <c s="25" t="s">
        <v>47</v>
      </c>
      <c s="30" t="s">
        <v>453</v>
      </c>
      <c s="31" t="s">
        <v>167</v>
      </c>
      <c s="32">
        <v>27.768</v>
      </c>
      <c s="33">
        <v>0</v>
      </c>
      <c s="33">
        <f>ROUND(ROUND(H99,4)*ROUND(G99,5),4)</f>
      </c>
      <c r="O99">
        <f>(I99*21)/100</f>
      </c>
      <c t="s">
        <v>25</v>
      </c>
    </row>
    <row r="100" spans="1:5" ht="12.75">
      <c r="A100" s="34" t="s">
        <v>50</v>
      </c>
      <c r="E100" s="35" t="s">
        <v>454</v>
      </c>
    </row>
    <row r="101" spans="1:5" ht="25.5">
      <c r="A101" s="36" t="s">
        <v>52</v>
      </c>
      <c r="E101" s="37" t="s">
        <v>455</v>
      </c>
    </row>
    <row r="102" spans="1:5" ht="76.5">
      <c r="A102" t="s">
        <v>54</v>
      </c>
      <c r="E102" s="35" t="s">
        <v>451</v>
      </c>
    </row>
    <row r="103" spans="1:16" ht="25.5">
      <c r="A103" s="25" t="s">
        <v>45</v>
      </c>
      <c s="29" t="s">
        <v>149</v>
      </c>
      <c s="29" t="s">
        <v>456</v>
      </c>
      <c s="25" t="s">
        <v>47</v>
      </c>
      <c s="30" t="s">
        <v>457</v>
      </c>
      <c s="31" t="s">
        <v>167</v>
      </c>
      <c s="32">
        <v>13.884</v>
      </c>
      <c s="33">
        <v>0</v>
      </c>
      <c s="33">
        <f>ROUND(ROUND(H103,4)*ROUND(G103,5),4)</f>
      </c>
      <c r="O103">
        <f>(I103*21)/100</f>
      </c>
      <c t="s">
        <v>25</v>
      </c>
    </row>
    <row r="104" spans="1:5" ht="12.75">
      <c r="A104" s="34" t="s">
        <v>50</v>
      </c>
      <c r="E104" s="35" t="s">
        <v>458</v>
      </c>
    </row>
    <row r="105" spans="1:5" ht="25.5">
      <c r="A105" s="36" t="s">
        <v>52</v>
      </c>
      <c r="E105" s="37" t="s">
        <v>459</v>
      </c>
    </row>
    <row r="106" spans="1:5" ht="76.5">
      <c r="A106" t="s">
        <v>54</v>
      </c>
      <c r="E106" s="35" t="s">
        <v>451</v>
      </c>
    </row>
    <row r="107" spans="1:16" ht="25.5">
      <c r="A107" s="25" t="s">
        <v>45</v>
      </c>
      <c s="29" t="s">
        <v>154</v>
      </c>
      <c s="29" t="s">
        <v>460</v>
      </c>
      <c s="25" t="s">
        <v>47</v>
      </c>
      <c s="30" t="s">
        <v>461</v>
      </c>
      <c s="31" t="s">
        <v>167</v>
      </c>
      <c s="32">
        <v>4.628</v>
      </c>
      <c s="33">
        <v>0</v>
      </c>
      <c s="33">
        <f>ROUND(ROUND(H107,4)*ROUND(G107,5),4)</f>
      </c>
      <c r="O107">
        <f>(I107*21)/100</f>
      </c>
      <c t="s">
        <v>25</v>
      </c>
    </row>
    <row r="108" spans="1:5" ht="12.75">
      <c r="A108" s="34" t="s">
        <v>50</v>
      </c>
      <c r="E108" s="35" t="s">
        <v>462</v>
      </c>
    </row>
    <row r="109" spans="1:5" ht="12.75">
      <c r="A109" s="36" t="s">
        <v>52</v>
      </c>
      <c r="E109" s="37" t="s">
        <v>463</v>
      </c>
    </row>
    <row r="110" spans="1:5" ht="76.5">
      <c r="A110" t="s">
        <v>54</v>
      </c>
      <c r="E110" s="35" t="s">
        <v>451</v>
      </c>
    </row>
    <row r="111" spans="1:18" ht="12.75" customHeight="1">
      <c r="A111" s="6" t="s">
        <v>43</v>
      </c>
      <c s="6"/>
      <c s="39" t="s">
        <v>79</v>
      </c>
      <c s="6"/>
      <c s="27" t="s">
        <v>464</v>
      </c>
      <c s="6"/>
      <c s="6"/>
      <c s="6"/>
      <c s="40">
        <f>0+Q111</f>
      </c>
      <c r="O111">
        <f>0+R111</f>
      </c>
      <c r="Q111">
        <f>0+I112+I116+I120+I124+I128+I132+I136</f>
      </c>
      <c>
        <f>0+O112+O116+O120+O124+O128+O132+O136</f>
      </c>
    </row>
    <row r="112" spans="1:16" ht="25.5">
      <c r="A112" s="25" t="s">
        <v>45</v>
      </c>
      <c s="29" t="s">
        <v>159</v>
      </c>
      <c s="29" t="s">
        <v>465</v>
      </c>
      <c s="25" t="s">
        <v>47</v>
      </c>
      <c s="30" t="s">
        <v>466</v>
      </c>
      <c s="31" t="s">
        <v>167</v>
      </c>
      <c s="32">
        <v>14.927</v>
      </c>
      <c s="33">
        <v>0</v>
      </c>
      <c s="33">
        <f>ROUND(ROUND(H112,4)*ROUND(G112,5),4)</f>
      </c>
      <c r="O112">
        <f>(I112*21)/100</f>
      </c>
      <c t="s">
        <v>25</v>
      </c>
    </row>
    <row r="113" spans="1:5" ht="12.75">
      <c r="A113" s="34" t="s">
        <v>50</v>
      </c>
      <c r="E113" s="35" t="s">
        <v>467</v>
      </c>
    </row>
    <row r="114" spans="1:5" ht="38.25">
      <c r="A114" s="36" t="s">
        <v>52</v>
      </c>
      <c r="E114" s="37" t="s">
        <v>468</v>
      </c>
    </row>
    <row r="115" spans="1:5" ht="191.25">
      <c r="A115" t="s">
        <v>54</v>
      </c>
      <c r="E115" s="35" t="s">
        <v>469</v>
      </c>
    </row>
    <row r="116" spans="1:16" ht="25.5">
      <c r="A116" s="25" t="s">
        <v>45</v>
      </c>
      <c s="29" t="s">
        <v>164</v>
      </c>
      <c s="29" t="s">
        <v>470</v>
      </c>
      <c s="25" t="s">
        <v>47</v>
      </c>
      <c s="30" t="s">
        <v>471</v>
      </c>
      <c s="31" t="s">
        <v>167</v>
      </c>
      <c s="32">
        <v>44.34</v>
      </c>
      <c s="33">
        <v>0</v>
      </c>
      <c s="33">
        <f>ROUND(ROUND(H116,4)*ROUND(G116,5),4)</f>
      </c>
      <c r="O116">
        <f>(I116*21)/100</f>
      </c>
      <c t="s">
        <v>25</v>
      </c>
    </row>
    <row r="117" spans="1:5" ht="12.75">
      <c r="A117" s="34" t="s">
        <v>50</v>
      </c>
      <c r="E117" s="35" t="s">
        <v>472</v>
      </c>
    </row>
    <row r="118" spans="1:5" ht="12.75">
      <c r="A118" s="36" t="s">
        <v>52</v>
      </c>
      <c r="E118" s="37" t="s">
        <v>473</v>
      </c>
    </row>
    <row r="119" spans="1:5" ht="204">
      <c r="A119" t="s">
        <v>54</v>
      </c>
      <c r="E119" s="35" t="s">
        <v>474</v>
      </c>
    </row>
    <row r="120" spans="1:16" ht="12.75">
      <c r="A120" s="25" t="s">
        <v>45</v>
      </c>
      <c s="29" t="s">
        <v>170</v>
      </c>
      <c s="29" t="s">
        <v>475</v>
      </c>
      <c s="25" t="s">
        <v>47</v>
      </c>
      <c s="30" t="s">
        <v>476</v>
      </c>
      <c s="31" t="s">
        <v>167</v>
      </c>
      <c s="32">
        <v>44.34</v>
      </c>
      <c s="33">
        <v>0</v>
      </c>
      <c s="33">
        <f>ROUND(ROUND(H120,4)*ROUND(G120,5),4)</f>
      </c>
      <c r="O120">
        <f>(I120*21)/100</f>
      </c>
      <c t="s">
        <v>25</v>
      </c>
    </row>
    <row r="121" spans="1:5" ht="12.75">
      <c r="A121" s="34" t="s">
        <v>50</v>
      </c>
      <c r="E121" s="35" t="s">
        <v>477</v>
      </c>
    </row>
    <row r="122" spans="1:5" ht="12.75">
      <c r="A122" s="36" t="s">
        <v>52</v>
      </c>
      <c r="E122" s="37" t="s">
        <v>478</v>
      </c>
    </row>
    <row r="123" spans="1:5" ht="38.25">
      <c r="A123" t="s">
        <v>54</v>
      </c>
      <c r="E123" s="35" t="s">
        <v>479</v>
      </c>
    </row>
    <row r="124" spans="1:16" ht="12.75">
      <c r="A124" s="25" t="s">
        <v>45</v>
      </c>
      <c s="29" t="s">
        <v>175</v>
      </c>
      <c s="29" t="s">
        <v>480</v>
      </c>
      <c s="25" t="s">
        <v>47</v>
      </c>
      <c s="30" t="s">
        <v>481</v>
      </c>
      <c s="31" t="s">
        <v>167</v>
      </c>
      <c s="32">
        <v>8.809</v>
      </c>
      <c s="33">
        <v>0</v>
      </c>
      <c s="33">
        <f>ROUND(ROUND(H124,4)*ROUND(G124,5),4)</f>
      </c>
      <c r="O124">
        <f>(I124*21)/100</f>
      </c>
      <c t="s">
        <v>25</v>
      </c>
    </row>
    <row r="125" spans="1:5" ht="12.75">
      <c r="A125" s="34" t="s">
        <v>50</v>
      </c>
      <c r="E125" s="35" t="s">
        <v>482</v>
      </c>
    </row>
    <row r="126" spans="1:5" ht="38.25">
      <c r="A126" s="36" t="s">
        <v>52</v>
      </c>
      <c r="E126" s="37" t="s">
        <v>483</v>
      </c>
    </row>
    <row r="127" spans="1:5" ht="38.25">
      <c r="A127" t="s">
        <v>54</v>
      </c>
      <c r="E127" s="35" t="s">
        <v>479</v>
      </c>
    </row>
    <row r="128" spans="1:16" ht="12.75">
      <c r="A128" s="25" t="s">
        <v>45</v>
      </c>
      <c s="29" t="s">
        <v>180</v>
      </c>
      <c s="29" t="s">
        <v>484</v>
      </c>
      <c s="25" t="s">
        <v>47</v>
      </c>
      <c s="30" t="s">
        <v>485</v>
      </c>
      <c s="31" t="s">
        <v>167</v>
      </c>
      <c s="32">
        <v>14.927</v>
      </c>
      <c s="33">
        <v>0</v>
      </c>
      <c s="33">
        <f>ROUND(ROUND(H128,4)*ROUND(G128,5),4)</f>
      </c>
      <c r="O128">
        <f>(I128*21)/100</f>
      </c>
      <c t="s">
        <v>25</v>
      </c>
    </row>
    <row r="129" spans="1:5" ht="12.75">
      <c r="A129" s="34" t="s">
        <v>50</v>
      </c>
      <c r="E129" s="35" t="s">
        <v>486</v>
      </c>
    </row>
    <row r="130" spans="1:5" ht="12.75">
      <c r="A130" s="36" t="s">
        <v>52</v>
      </c>
      <c r="E130" s="37" t="s">
        <v>487</v>
      </c>
    </row>
    <row r="131" spans="1:5" ht="38.25">
      <c r="A131" t="s">
        <v>54</v>
      </c>
      <c r="E131" s="35" t="s">
        <v>479</v>
      </c>
    </row>
    <row r="132" spans="1:16" ht="12.75">
      <c r="A132" s="25" t="s">
        <v>45</v>
      </c>
      <c s="29" t="s">
        <v>185</v>
      </c>
      <c s="29" t="s">
        <v>488</v>
      </c>
      <c s="25" t="s">
        <v>47</v>
      </c>
      <c s="30" t="s">
        <v>489</v>
      </c>
      <c s="31" t="s">
        <v>167</v>
      </c>
      <c s="32">
        <v>13.14</v>
      </c>
      <c s="33">
        <v>0</v>
      </c>
      <c s="33">
        <f>ROUND(ROUND(H132,4)*ROUND(G132,5),4)</f>
      </c>
      <c r="O132">
        <f>(I132*21)/100</f>
      </c>
      <c t="s">
        <v>25</v>
      </c>
    </row>
    <row r="133" spans="1:5" ht="12.75">
      <c r="A133" s="34" t="s">
        <v>50</v>
      </c>
      <c r="E133" s="35" t="s">
        <v>490</v>
      </c>
    </row>
    <row r="134" spans="1:5" ht="38.25">
      <c r="A134" s="36" t="s">
        <v>52</v>
      </c>
      <c r="E134" s="37" t="s">
        <v>491</v>
      </c>
    </row>
    <row r="135" spans="1:5" ht="51">
      <c r="A135" t="s">
        <v>54</v>
      </c>
      <c r="E135" s="35" t="s">
        <v>492</v>
      </c>
    </row>
    <row r="136" spans="1:16" ht="12.75">
      <c r="A136" s="25" t="s">
        <v>45</v>
      </c>
      <c s="29" t="s">
        <v>189</v>
      </c>
      <c s="29" t="s">
        <v>493</v>
      </c>
      <c s="25" t="s">
        <v>47</v>
      </c>
      <c s="30" t="s">
        <v>494</v>
      </c>
      <c s="31" t="s">
        <v>167</v>
      </c>
      <c s="32">
        <v>2.575</v>
      </c>
      <c s="33">
        <v>0</v>
      </c>
      <c s="33">
        <f>ROUND(ROUND(H136,4)*ROUND(G136,5),4)</f>
      </c>
      <c r="O136">
        <f>(I136*21)/100</f>
      </c>
      <c t="s">
        <v>25</v>
      </c>
    </row>
    <row r="137" spans="1:5" ht="12.75">
      <c r="A137" s="34" t="s">
        <v>50</v>
      </c>
      <c r="E137" s="35" t="s">
        <v>495</v>
      </c>
    </row>
    <row r="138" spans="1:5" ht="38.25">
      <c r="A138" s="36" t="s">
        <v>52</v>
      </c>
      <c r="E138" s="37" t="s">
        <v>496</v>
      </c>
    </row>
    <row r="139" spans="1:5" ht="51">
      <c r="A139" t="s">
        <v>54</v>
      </c>
      <c r="E139" s="35" t="s">
        <v>492</v>
      </c>
    </row>
    <row r="140" spans="1:18" ht="12.75" customHeight="1">
      <c r="A140" s="6" t="s">
        <v>43</v>
      </c>
      <c s="6"/>
      <c s="39" t="s">
        <v>83</v>
      </c>
      <c s="6"/>
      <c s="27" t="s">
        <v>264</v>
      </c>
      <c s="6"/>
      <c s="6"/>
      <c s="6"/>
      <c s="40">
        <f>0+Q140</f>
      </c>
      <c r="O140">
        <f>0+R140</f>
      </c>
      <c r="Q140">
        <f>0+I141</f>
      </c>
      <c>
        <f>0+O141</f>
      </c>
    </row>
    <row r="141" spans="1:16" ht="12.75">
      <c r="A141" s="25" t="s">
        <v>45</v>
      </c>
      <c s="29" t="s">
        <v>194</v>
      </c>
      <c s="29" t="s">
        <v>497</v>
      </c>
      <c s="25" t="s">
        <v>47</v>
      </c>
      <c s="30" t="s">
        <v>498</v>
      </c>
      <c s="31" t="s">
        <v>299</v>
      </c>
      <c s="32">
        <v>19.9</v>
      </c>
      <c s="33">
        <v>0</v>
      </c>
      <c s="33">
        <f>ROUND(ROUND(H141,4)*ROUND(G141,5),4)</f>
      </c>
      <c r="O141">
        <f>(I141*21)/100</f>
      </c>
      <c t="s">
        <v>25</v>
      </c>
    </row>
    <row r="142" spans="1:5" ht="12.75">
      <c r="A142" s="34" t="s">
        <v>50</v>
      </c>
      <c r="E142" s="35" t="s">
        <v>499</v>
      </c>
    </row>
    <row r="143" spans="1:5" ht="38.25">
      <c r="A143" s="36" t="s">
        <v>52</v>
      </c>
      <c r="E143" s="37" t="s">
        <v>500</v>
      </c>
    </row>
    <row r="144" spans="1:5" ht="242.25">
      <c r="A144" t="s">
        <v>54</v>
      </c>
      <c r="E144" s="35" t="s">
        <v>501</v>
      </c>
    </row>
    <row r="145" spans="1:18" ht="12.75" customHeight="1">
      <c r="A145" s="6" t="s">
        <v>43</v>
      </c>
      <c s="6"/>
      <c s="39" t="s">
        <v>40</v>
      </c>
      <c s="6"/>
      <c s="27" t="s">
        <v>282</v>
      </c>
      <c s="6"/>
      <c s="6"/>
      <c s="6"/>
      <c s="40">
        <f>0+Q145</f>
      </c>
      <c r="O145">
        <f>0+R145</f>
      </c>
      <c r="Q145">
        <f>0+I146+I150+I154+I158+I162+I166+I170+I174+I178+I182+I186+I190+I194+I198+I202+I206+I210+I214</f>
      </c>
      <c>
        <f>0+O146+O150+O154+O158+O162+O166+O170+O174+O178+O182+O186+O190+O194+O198+O202+O206+O210+O214</f>
      </c>
    </row>
    <row r="146" spans="1:16" ht="12.75">
      <c r="A146" s="25" t="s">
        <v>45</v>
      </c>
      <c s="29" t="s">
        <v>200</v>
      </c>
      <c s="29" t="s">
        <v>502</v>
      </c>
      <c s="25" t="s">
        <v>47</v>
      </c>
      <c s="30" t="s">
        <v>503</v>
      </c>
      <c s="31" t="s">
        <v>299</v>
      </c>
      <c s="32">
        <v>8.7</v>
      </c>
      <c s="33">
        <v>0</v>
      </c>
      <c s="33">
        <f>ROUND(ROUND(H146,4)*ROUND(G146,5),4)</f>
      </c>
      <c r="O146">
        <f>(I146*21)/100</f>
      </c>
      <c t="s">
        <v>25</v>
      </c>
    </row>
    <row r="147" spans="1:5" ht="12.75">
      <c r="A147" s="34" t="s">
        <v>50</v>
      </c>
      <c r="E147" s="35" t="s">
        <v>504</v>
      </c>
    </row>
    <row r="148" spans="1:5" ht="38.25">
      <c r="A148" s="36" t="s">
        <v>52</v>
      </c>
      <c r="E148" s="37" t="s">
        <v>505</v>
      </c>
    </row>
    <row r="149" spans="1:5" ht="63.75">
      <c r="A149" t="s">
        <v>54</v>
      </c>
      <c r="E149" s="35" t="s">
        <v>506</v>
      </c>
    </row>
    <row r="150" spans="1:16" ht="12.75">
      <c r="A150" s="25" t="s">
        <v>45</v>
      </c>
      <c s="29" t="s">
        <v>205</v>
      </c>
      <c s="29" t="s">
        <v>507</v>
      </c>
      <c s="25" t="s">
        <v>47</v>
      </c>
      <c s="30" t="s">
        <v>508</v>
      </c>
      <c s="31" t="s">
        <v>269</v>
      </c>
      <c s="32">
        <v>5</v>
      </c>
      <c s="33">
        <v>0</v>
      </c>
      <c s="33">
        <f>ROUND(ROUND(H150,4)*ROUND(G150,5),4)</f>
      </c>
      <c r="O150">
        <f>(I150*21)/100</f>
      </c>
      <c t="s">
        <v>25</v>
      </c>
    </row>
    <row r="151" spans="1:5" ht="25.5">
      <c r="A151" s="34" t="s">
        <v>50</v>
      </c>
      <c r="E151" s="35" t="s">
        <v>509</v>
      </c>
    </row>
    <row r="152" spans="1:5" ht="51">
      <c r="A152" s="36" t="s">
        <v>52</v>
      </c>
      <c r="E152" s="37" t="s">
        <v>510</v>
      </c>
    </row>
    <row r="153" spans="1:5" ht="25.5">
      <c r="A153" t="s">
        <v>54</v>
      </c>
      <c r="E153" s="35" t="s">
        <v>511</v>
      </c>
    </row>
    <row r="154" spans="1:16" ht="12.75">
      <c r="A154" s="25" t="s">
        <v>45</v>
      </c>
      <c s="29" t="s">
        <v>210</v>
      </c>
      <c s="29" t="s">
        <v>512</v>
      </c>
      <c s="25" t="s">
        <v>47</v>
      </c>
      <c s="30" t="s">
        <v>513</v>
      </c>
      <c s="31" t="s">
        <v>299</v>
      </c>
      <c s="32">
        <v>13</v>
      </c>
      <c s="33">
        <v>0</v>
      </c>
      <c s="33">
        <f>ROUND(ROUND(H154,4)*ROUND(G154,5),4)</f>
      </c>
      <c r="O154">
        <f>(I154*21)/100</f>
      </c>
      <c t="s">
        <v>25</v>
      </c>
    </row>
    <row r="155" spans="1:5" ht="12.75">
      <c r="A155" s="34" t="s">
        <v>50</v>
      </c>
      <c r="E155" s="35" t="s">
        <v>514</v>
      </c>
    </row>
    <row r="156" spans="1:5" ht="38.25">
      <c r="A156" s="36" t="s">
        <v>52</v>
      </c>
      <c r="E156" s="37" t="s">
        <v>515</v>
      </c>
    </row>
    <row r="157" spans="1:5" ht="63.75">
      <c r="A157" t="s">
        <v>54</v>
      </c>
      <c r="E157" s="35" t="s">
        <v>354</v>
      </c>
    </row>
    <row r="158" spans="1:16" ht="12.75">
      <c r="A158" s="25" t="s">
        <v>45</v>
      </c>
      <c s="29" t="s">
        <v>216</v>
      </c>
      <c s="29" t="s">
        <v>516</v>
      </c>
      <c s="25" t="s">
        <v>47</v>
      </c>
      <c s="30" t="s">
        <v>517</v>
      </c>
      <c s="31" t="s">
        <v>299</v>
      </c>
      <c s="32">
        <v>13</v>
      </c>
      <c s="33">
        <v>0</v>
      </c>
      <c s="33">
        <f>ROUND(ROUND(H158,4)*ROUND(G158,5),4)</f>
      </c>
      <c r="O158">
        <f>(I158*21)/100</f>
      </c>
      <c t="s">
        <v>25</v>
      </c>
    </row>
    <row r="159" spans="1:5" ht="12.75">
      <c r="A159" s="34" t="s">
        <v>50</v>
      </c>
      <c r="E159" s="35" t="s">
        <v>47</v>
      </c>
    </row>
    <row r="160" spans="1:5" ht="12.75">
      <c r="A160" s="36" t="s">
        <v>52</v>
      </c>
      <c r="E160" s="37" t="s">
        <v>518</v>
      </c>
    </row>
    <row r="161" spans="1:5" ht="25.5">
      <c r="A161" t="s">
        <v>54</v>
      </c>
      <c r="E161" s="35" t="s">
        <v>346</v>
      </c>
    </row>
    <row r="162" spans="1:16" ht="12.75">
      <c r="A162" s="25" t="s">
        <v>45</v>
      </c>
      <c s="29" t="s">
        <v>221</v>
      </c>
      <c s="29" t="s">
        <v>519</v>
      </c>
      <c s="25" t="s">
        <v>47</v>
      </c>
      <c s="30" t="s">
        <v>520</v>
      </c>
      <c s="31" t="s">
        <v>521</v>
      </c>
      <c s="32">
        <v>1560</v>
      </c>
      <c s="33">
        <v>0</v>
      </c>
      <c s="33">
        <f>ROUND(ROUND(H162,4)*ROUND(G162,5),4)</f>
      </c>
      <c r="O162">
        <f>(I162*21)/100</f>
      </c>
      <c t="s">
        <v>25</v>
      </c>
    </row>
    <row r="163" spans="1:5" ht="12.75">
      <c r="A163" s="34" t="s">
        <v>50</v>
      </c>
      <c r="E163" s="35" t="s">
        <v>47</v>
      </c>
    </row>
    <row r="164" spans="1:5" ht="12.75">
      <c r="A164" s="36" t="s">
        <v>52</v>
      </c>
      <c r="E164" s="37" t="s">
        <v>522</v>
      </c>
    </row>
    <row r="165" spans="1:5" ht="25.5">
      <c r="A165" t="s">
        <v>54</v>
      </c>
      <c r="E165" s="35" t="s">
        <v>523</v>
      </c>
    </row>
    <row r="166" spans="1:16" ht="12.75">
      <c r="A166" s="25" t="s">
        <v>45</v>
      </c>
      <c s="29" t="s">
        <v>227</v>
      </c>
      <c s="29" t="s">
        <v>297</v>
      </c>
      <c s="25" t="s">
        <v>47</v>
      </c>
      <c s="30" t="s">
        <v>298</v>
      </c>
      <c s="31" t="s">
        <v>299</v>
      </c>
      <c s="32">
        <v>2</v>
      </c>
      <c s="33">
        <v>0</v>
      </c>
      <c s="33">
        <f>ROUND(ROUND(H166,4)*ROUND(G166,5),4)</f>
      </c>
      <c r="O166">
        <f>(I166*21)/100</f>
      </c>
      <c t="s">
        <v>25</v>
      </c>
    </row>
    <row r="167" spans="1:5" ht="12.75">
      <c r="A167" s="34" t="s">
        <v>50</v>
      </c>
      <c r="E167" s="35" t="s">
        <v>524</v>
      </c>
    </row>
    <row r="168" spans="1:5" ht="12.75">
      <c r="A168" s="36" t="s">
        <v>52</v>
      </c>
      <c r="E168" s="37" t="s">
        <v>525</v>
      </c>
    </row>
    <row r="169" spans="1:5" ht="51">
      <c r="A169" t="s">
        <v>54</v>
      </c>
      <c r="E169" s="35" t="s">
        <v>301</v>
      </c>
    </row>
    <row r="170" spans="1:16" ht="12.75">
      <c r="A170" s="25" t="s">
        <v>45</v>
      </c>
      <c s="29" t="s">
        <v>232</v>
      </c>
      <c s="29" t="s">
        <v>526</v>
      </c>
      <c s="25" t="s">
        <v>47</v>
      </c>
      <c s="30" t="s">
        <v>527</v>
      </c>
      <c s="31" t="s">
        <v>299</v>
      </c>
      <c s="32">
        <v>14.4</v>
      </c>
      <c s="33">
        <v>0</v>
      </c>
      <c s="33">
        <f>ROUND(ROUND(H170,4)*ROUND(G170,5),4)</f>
      </c>
      <c r="O170">
        <f>(I170*21)/100</f>
      </c>
      <c t="s">
        <v>25</v>
      </c>
    </row>
    <row r="171" spans="1:5" ht="12.75">
      <c r="A171" s="34" t="s">
        <v>50</v>
      </c>
      <c r="E171" s="35" t="s">
        <v>47</v>
      </c>
    </row>
    <row r="172" spans="1:5" ht="38.25">
      <c r="A172" s="36" t="s">
        <v>52</v>
      </c>
      <c r="E172" s="37" t="s">
        <v>528</v>
      </c>
    </row>
    <row r="173" spans="1:5" ht="25.5">
      <c r="A173" t="s">
        <v>54</v>
      </c>
      <c r="E173" s="35" t="s">
        <v>529</v>
      </c>
    </row>
    <row r="174" spans="1:16" ht="12.75">
      <c r="A174" s="25" t="s">
        <v>45</v>
      </c>
      <c s="29" t="s">
        <v>237</v>
      </c>
      <c s="29" t="s">
        <v>530</v>
      </c>
      <c s="25" t="s">
        <v>47</v>
      </c>
      <c s="30" t="s">
        <v>531</v>
      </c>
      <c s="31" t="s">
        <v>299</v>
      </c>
      <c s="32">
        <v>14.4</v>
      </c>
      <c s="33">
        <v>0</v>
      </c>
      <c s="33">
        <f>ROUND(ROUND(H174,4)*ROUND(G174,5),4)</f>
      </c>
      <c r="O174">
        <f>(I174*21)/100</f>
      </c>
      <c t="s">
        <v>25</v>
      </c>
    </row>
    <row r="175" spans="1:5" ht="12.75">
      <c r="A175" s="34" t="s">
        <v>50</v>
      </c>
      <c r="E175" s="35" t="s">
        <v>532</v>
      </c>
    </row>
    <row r="176" spans="1:5" ht="12.75">
      <c r="A176" s="36" t="s">
        <v>52</v>
      </c>
      <c r="E176" s="37" t="s">
        <v>533</v>
      </c>
    </row>
    <row r="177" spans="1:5" ht="38.25">
      <c r="A177" t="s">
        <v>54</v>
      </c>
      <c r="E177" s="35" t="s">
        <v>534</v>
      </c>
    </row>
    <row r="178" spans="1:16" ht="12.75">
      <c r="A178" s="25" t="s">
        <v>45</v>
      </c>
      <c s="29" t="s">
        <v>242</v>
      </c>
      <c s="29" t="s">
        <v>535</v>
      </c>
      <c s="25" t="s">
        <v>47</v>
      </c>
      <c s="30" t="s">
        <v>536</v>
      </c>
      <c s="31" t="s">
        <v>299</v>
      </c>
      <c s="32">
        <v>10</v>
      </c>
      <c s="33">
        <v>0</v>
      </c>
      <c s="33">
        <f>ROUND(ROUND(H178,4)*ROUND(G178,5),4)</f>
      </c>
      <c r="O178">
        <f>(I178*21)/100</f>
      </c>
      <c t="s">
        <v>25</v>
      </c>
    </row>
    <row r="179" spans="1:5" ht="12.75">
      <c r="A179" s="34" t="s">
        <v>50</v>
      </c>
      <c r="E179" s="35" t="s">
        <v>537</v>
      </c>
    </row>
    <row r="180" spans="1:5" ht="38.25">
      <c r="A180" s="36" t="s">
        <v>52</v>
      </c>
      <c r="E180" s="37" t="s">
        <v>538</v>
      </c>
    </row>
    <row r="181" spans="1:5" ht="38.25">
      <c r="A181" t="s">
        <v>54</v>
      </c>
      <c r="E181" s="35" t="s">
        <v>534</v>
      </c>
    </row>
    <row r="182" spans="1:16" ht="12.75">
      <c r="A182" s="25" t="s">
        <v>45</v>
      </c>
      <c s="29" t="s">
        <v>246</v>
      </c>
      <c s="29" t="s">
        <v>539</v>
      </c>
      <c s="25" t="s">
        <v>47</v>
      </c>
      <c s="30" t="s">
        <v>540</v>
      </c>
      <c s="31" t="s">
        <v>409</v>
      </c>
      <c s="32">
        <v>11.183</v>
      </c>
      <c s="33">
        <v>0</v>
      </c>
      <c s="33">
        <f>ROUND(ROUND(H182,4)*ROUND(G182,5),4)</f>
      </c>
      <c r="O182">
        <f>(I182*21)/100</f>
      </c>
      <c t="s">
        <v>25</v>
      </c>
    </row>
    <row r="183" spans="1:5" ht="12.75">
      <c r="A183" s="34" t="s">
        <v>50</v>
      </c>
      <c r="E183" s="35" t="s">
        <v>541</v>
      </c>
    </row>
    <row r="184" spans="1:5" ht="38.25">
      <c r="A184" s="36" t="s">
        <v>52</v>
      </c>
      <c r="E184" s="37" t="s">
        <v>542</v>
      </c>
    </row>
    <row r="185" spans="1:5" ht="357">
      <c r="A185" t="s">
        <v>54</v>
      </c>
      <c r="E185" s="35" t="s">
        <v>543</v>
      </c>
    </row>
    <row r="186" spans="1:16" ht="12.75">
      <c r="A186" s="25" t="s">
        <v>45</v>
      </c>
      <c s="29" t="s">
        <v>251</v>
      </c>
      <c s="29" t="s">
        <v>544</v>
      </c>
      <c s="25" t="s">
        <v>47</v>
      </c>
      <c s="30" t="s">
        <v>545</v>
      </c>
      <c s="31" t="s">
        <v>269</v>
      </c>
      <c s="32">
        <v>1</v>
      </c>
      <c s="33">
        <v>0</v>
      </c>
      <c s="33">
        <f>ROUND(ROUND(H186,4)*ROUND(G186,5),4)</f>
      </c>
      <c r="O186">
        <f>(I186*21)/100</f>
      </c>
      <c t="s">
        <v>25</v>
      </c>
    </row>
    <row r="187" spans="1:5" ht="12.75">
      <c r="A187" s="34" t="s">
        <v>50</v>
      </c>
      <c r="E187" s="35" t="s">
        <v>546</v>
      </c>
    </row>
    <row r="188" spans="1:5" ht="12.75">
      <c r="A188" s="36" t="s">
        <v>52</v>
      </c>
      <c r="E188" s="37" t="s">
        <v>47</v>
      </c>
    </row>
    <row r="189" spans="1:5" ht="267.75">
      <c r="A189" t="s">
        <v>54</v>
      </c>
      <c r="E189" s="35" t="s">
        <v>547</v>
      </c>
    </row>
    <row r="190" spans="1:16" ht="12.75">
      <c r="A190" s="25" t="s">
        <v>45</v>
      </c>
      <c s="29" t="s">
        <v>255</v>
      </c>
      <c s="29" t="s">
        <v>548</v>
      </c>
      <c s="25" t="s">
        <v>47</v>
      </c>
      <c s="30" t="s">
        <v>549</v>
      </c>
      <c s="31" t="s">
        <v>167</v>
      </c>
      <c s="32">
        <v>33.362</v>
      </c>
      <c s="33">
        <v>0</v>
      </c>
      <c s="33">
        <f>ROUND(ROUND(H190,4)*ROUND(G190,5),4)</f>
      </c>
      <c r="O190">
        <f>(I190*21)/100</f>
      </c>
      <c t="s">
        <v>25</v>
      </c>
    </row>
    <row r="191" spans="1:5" ht="12.75">
      <c r="A191" s="34" t="s">
        <v>50</v>
      </c>
      <c r="E191" s="35" t="s">
        <v>47</v>
      </c>
    </row>
    <row r="192" spans="1:5" ht="12.75">
      <c r="A192" s="36" t="s">
        <v>52</v>
      </c>
      <c r="E192" s="37" t="s">
        <v>550</v>
      </c>
    </row>
    <row r="193" spans="1:5" ht="25.5">
      <c r="A193" t="s">
        <v>54</v>
      </c>
      <c r="E193" s="35" t="s">
        <v>551</v>
      </c>
    </row>
    <row r="194" spans="1:16" ht="12.75">
      <c r="A194" s="25" t="s">
        <v>45</v>
      </c>
      <c s="29" t="s">
        <v>260</v>
      </c>
      <c s="29" t="s">
        <v>552</v>
      </c>
      <c s="25" t="s">
        <v>47</v>
      </c>
      <c s="30" t="s">
        <v>553</v>
      </c>
      <c s="31" t="s">
        <v>167</v>
      </c>
      <c s="32">
        <v>90.62</v>
      </c>
      <c s="33">
        <v>0</v>
      </c>
      <c s="33">
        <f>ROUND(ROUND(H194,4)*ROUND(G194,5),4)</f>
      </c>
      <c r="O194">
        <f>(I194*21)/100</f>
      </c>
      <c t="s">
        <v>25</v>
      </c>
    </row>
    <row r="195" spans="1:5" ht="12.75">
      <c r="A195" s="34" t="s">
        <v>50</v>
      </c>
      <c r="E195" s="35" t="s">
        <v>554</v>
      </c>
    </row>
    <row r="196" spans="1:5" ht="38.25">
      <c r="A196" s="36" t="s">
        <v>52</v>
      </c>
      <c r="E196" s="37" t="s">
        <v>555</v>
      </c>
    </row>
    <row r="197" spans="1:5" ht="25.5">
      <c r="A197" t="s">
        <v>54</v>
      </c>
      <c r="E197" s="35" t="s">
        <v>551</v>
      </c>
    </row>
    <row r="198" spans="1:16" ht="12.75">
      <c r="A198" s="25" t="s">
        <v>45</v>
      </c>
      <c s="29" t="s">
        <v>265</v>
      </c>
      <c s="29" t="s">
        <v>556</v>
      </c>
      <c s="25" t="s">
        <v>47</v>
      </c>
      <c s="30" t="s">
        <v>557</v>
      </c>
      <c s="31" t="s">
        <v>299</v>
      </c>
      <c s="32">
        <v>10</v>
      </c>
      <c s="33">
        <v>0</v>
      </c>
      <c s="33">
        <f>ROUND(ROUND(H198,4)*ROUND(G198,5),4)</f>
      </c>
      <c r="O198">
        <f>(I198*21)/100</f>
      </c>
      <c t="s">
        <v>25</v>
      </c>
    </row>
    <row r="199" spans="1:5" ht="12.75">
      <c r="A199" s="34" t="s">
        <v>50</v>
      </c>
      <c r="E199" s="35" t="s">
        <v>558</v>
      </c>
    </row>
    <row r="200" spans="1:5" ht="38.25">
      <c r="A200" s="36" t="s">
        <v>52</v>
      </c>
      <c r="E200" s="37" t="s">
        <v>559</v>
      </c>
    </row>
    <row r="201" spans="1:5" ht="114.75">
      <c r="A201" t="s">
        <v>54</v>
      </c>
      <c r="E201" s="35" t="s">
        <v>560</v>
      </c>
    </row>
    <row r="202" spans="1:16" ht="12.75">
      <c r="A202" s="25" t="s">
        <v>45</v>
      </c>
      <c s="29" t="s">
        <v>272</v>
      </c>
      <c s="29" t="s">
        <v>561</v>
      </c>
      <c s="25" t="s">
        <v>47</v>
      </c>
      <c s="30" t="s">
        <v>562</v>
      </c>
      <c s="31" t="s">
        <v>66</v>
      </c>
      <c s="32">
        <v>2.95</v>
      </c>
      <c s="33">
        <v>0</v>
      </c>
      <c s="33">
        <f>ROUND(ROUND(H202,4)*ROUND(G202,5),4)</f>
      </c>
      <c r="O202">
        <f>(I202*21)/100</f>
      </c>
      <c t="s">
        <v>25</v>
      </c>
    </row>
    <row r="203" spans="1:5" ht="12.75">
      <c r="A203" s="34" t="s">
        <v>50</v>
      </c>
      <c r="E203" s="35" t="s">
        <v>563</v>
      </c>
    </row>
    <row r="204" spans="1:5" ht="38.25">
      <c r="A204" s="36" t="s">
        <v>52</v>
      </c>
      <c r="E204" s="37" t="s">
        <v>564</v>
      </c>
    </row>
    <row r="205" spans="1:5" ht="76.5">
      <c r="A205" t="s">
        <v>54</v>
      </c>
      <c r="E205" s="35" t="s">
        <v>565</v>
      </c>
    </row>
    <row r="206" spans="1:16" ht="12.75">
      <c r="A206" s="25" t="s">
        <v>45</v>
      </c>
      <c s="29" t="s">
        <v>277</v>
      </c>
      <c s="29" t="s">
        <v>566</v>
      </c>
      <c s="25" t="s">
        <v>47</v>
      </c>
      <c s="30" t="s">
        <v>567</v>
      </c>
      <c s="31" t="s">
        <v>75</v>
      </c>
      <c s="32">
        <v>251.25</v>
      </c>
      <c s="33">
        <v>0</v>
      </c>
      <c s="33">
        <f>ROUND(ROUND(H206,4)*ROUND(G206,5),4)</f>
      </c>
      <c r="O206">
        <f>(I206*21)/100</f>
      </c>
      <c t="s">
        <v>25</v>
      </c>
    </row>
    <row r="207" spans="1:5" ht="12.75">
      <c r="A207" s="34" t="s">
        <v>50</v>
      </c>
      <c r="E207" s="35" t="s">
        <v>568</v>
      </c>
    </row>
    <row r="208" spans="1:5" ht="38.25">
      <c r="A208" s="36" t="s">
        <v>52</v>
      </c>
      <c r="E208" s="37" t="s">
        <v>569</v>
      </c>
    </row>
    <row r="209" spans="1:5" ht="25.5">
      <c r="A209" t="s">
        <v>54</v>
      </c>
      <c r="E209" s="35" t="s">
        <v>78</v>
      </c>
    </row>
    <row r="210" spans="1:16" ht="12.75">
      <c r="A210" s="25" t="s">
        <v>45</v>
      </c>
      <c s="29" t="s">
        <v>283</v>
      </c>
      <c s="29" t="s">
        <v>570</v>
      </c>
      <c s="25" t="s">
        <v>47</v>
      </c>
      <c s="30" t="s">
        <v>571</v>
      </c>
      <c s="31" t="s">
        <v>269</v>
      </c>
      <c s="32">
        <v>1</v>
      </c>
      <c s="33">
        <v>0</v>
      </c>
      <c s="33">
        <f>ROUND(ROUND(H210,4)*ROUND(G210,5),4)</f>
      </c>
      <c r="O210">
        <f>(I210*21)/100</f>
      </c>
      <c t="s">
        <v>25</v>
      </c>
    </row>
    <row r="211" spans="1:5" ht="12.75">
      <c r="A211" s="34" t="s">
        <v>50</v>
      </c>
      <c r="E211" s="35" t="s">
        <v>47</v>
      </c>
    </row>
    <row r="212" spans="1:5" ht="12.75">
      <c r="A212" s="36" t="s">
        <v>52</v>
      </c>
      <c r="E212" s="37" t="s">
        <v>47</v>
      </c>
    </row>
    <row r="213" spans="1:5" ht="76.5">
      <c r="A213" t="s">
        <v>54</v>
      </c>
      <c r="E213" s="35" t="s">
        <v>572</v>
      </c>
    </row>
    <row r="214" spans="1:16" ht="12.75">
      <c r="A214" s="25" t="s">
        <v>45</v>
      </c>
      <c s="29" t="s">
        <v>288</v>
      </c>
      <c s="29" t="s">
        <v>573</v>
      </c>
      <c s="25" t="s">
        <v>47</v>
      </c>
      <c s="30" t="s">
        <v>574</v>
      </c>
      <c s="31" t="s">
        <v>167</v>
      </c>
      <c s="32">
        <v>48.73</v>
      </c>
      <c s="33">
        <v>0</v>
      </c>
      <c s="33">
        <f>ROUND(ROUND(H214,4)*ROUND(G214,5),4)</f>
      </c>
      <c r="O214">
        <f>(I214*21)/100</f>
      </c>
      <c t="s">
        <v>25</v>
      </c>
    </row>
    <row r="215" spans="1:5" ht="12.75">
      <c r="A215" s="34" t="s">
        <v>50</v>
      </c>
      <c r="E215" s="35" t="s">
        <v>575</v>
      </c>
    </row>
    <row r="216" spans="1:5" ht="12.75">
      <c r="A216" s="36" t="s">
        <v>52</v>
      </c>
      <c r="E216" s="37" t="s">
        <v>576</v>
      </c>
    </row>
    <row r="217" spans="1:5" ht="76.5">
      <c r="A217" t="s">
        <v>54</v>
      </c>
      <c r="E217" s="35" t="s">
        <v>572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577</v>
      </c>
      <c s="41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577</v>
      </c>
      <c s="6"/>
      <c s="18" t="s">
        <v>578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/>
      <c r="O5" t="s">
        <v>21</v>
      </c>
      <c t="s">
        <v>25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29</v>
      </c>
      <c s="15" t="s">
        <v>31</v>
      </c>
      <c s="15" t="s">
        <v>25</v>
      </c>
      <c s="15" t="s">
        <v>23</v>
      </c>
      <c s="15" t="s">
        <v>24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31</v>
      </c>
      <c s="29" t="s">
        <v>579</v>
      </c>
      <c s="25" t="s">
        <v>47</v>
      </c>
      <c s="30" t="s">
        <v>580</v>
      </c>
      <c s="31" t="s">
        <v>581</v>
      </c>
      <c s="32">
        <v>1</v>
      </c>
      <c s="33">
        <v>0</v>
      </c>
      <c s="33">
        <f>ROUND(ROUND(H9,4)*ROUND(G9,5),4)</f>
      </c>
      <c r="O9">
        <f>(I9*21)/100</f>
      </c>
      <c t="s">
        <v>25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582</v>
      </c>
    </row>
    <row r="12" spans="1:5" ht="12.75">
      <c r="A12" t="s">
        <v>54</v>
      </c>
      <c r="E12" s="35" t="s">
        <v>583</v>
      </c>
    </row>
    <row r="13" spans="1:16" ht="12.75">
      <c r="A13" s="25" t="s">
        <v>45</v>
      </c>
      <c s="29" t="s">
        <v>25</v>
      </c>
      <c s="29" t="s">
        <v>584</v>
      </c>
      <c s="25" t="s">
        <v>47</v>
      </c>
      <c s="30" t="s">
        <v>585</v>
      </c>
      <c s="31" t="s">
        <v>581</v>
      </c>
      <c s="32">
        <v>1</v>
      </c>
      <c s="33">
        <v>0</v>
      </c>
      <c s="33">
        <f>ROUND(ROUND(H13,4)*ROUND(G13,5),4)</f>
      </c>
      <c r="O13">
        <f>(I13*21)/100</f>
      </c>
      <c t="s">
        <v>25</v>
      </c>
    </row>
    <row r="14" spans="1:5" ht="12.75">
      <c r="A14" s="34" t="s">
        <v>50</v>
      </c>
      <c r="E14" s="35" t="s">
        <v>586</v>
      </c>
    </row>
    <row r="15" spans="1:5" ht="12.75">
      <c r="A15" s="36" t="s">
        <v>52</v>
      </c>
      <c r="E15" s="37" t="s">
        <v>582</v>
      </c>
    </row>
    <row r="16" spans="1:5" ht="38.25">
      <c r="A16" t="s">
        <v>54</v>
      </c>
      <c r="E16" s="35" t="s">
        <v>587</v>
      </c>
    </row>
    <row r="17" spans="1:16" ht="12.75">
      <c r="A17" s="25" t="s">
        <v>45</v>
      </c>
      <c s="29" t="s">
        <v>23</v>
      </c>
      <c s="29" t="s">
        <v>588</v>
      </c>
      <c s="25" t="s">
        <v>47</v>
      </c>
      <c s="30" t="s">
        <v>585</v>
      </c>
      <c s="31" t="s">
        <v>581</v>
      </c>
      <c s="32">
        <v>1</v>
      </c>
      <c s="33">
        <v>0</v>
      </c>
      <c s="33">
        <f>ROUND(ROUND(H17,4)*ROUND(G17,5),4)</f>
      </c>
      <c r="O17">
        <f>(I17*21)/100</f>
      </c>
      <c t="s">
        <v>25</v>
      </c>
    </row>
    <row r="18" spans="1:5" ht="12.75">
      <c r="A18" s="34" t="s">
        <v>50</v>
      </c>
      <c r="E18" s="35" t="s">
        <v>589</v>
      </c>
    </row>
    <row r="19" spans="1:5" ht="12.75">
      <c r="A19" s="36" t="s">
        <v>52</v>
      </c>
      <c r="E19" s="37" t="s">
        <v>582</v>
      </c>
    </row>
    <row r="20" spans="1:5" ht="38.25">
      <c r="A20" t="s">
        <v>54</v>
      </c>
      <c r="E20" s="35" t="s">
        <v>587</v>
      </c>
    </row>
    <row r="21" spans="1:16" ht="12.75">
      <c r="A21" s="25" t="s">
        <v>45</v>
      </c>
      <c s="29" t="s">
        <v>24</v>
      </c>
      <c s="29" t="s">
        <v>590</v>
      </c>
      <c s="25" t="s">
        <v>47</v>
      </c>
      <c s="30" t="s">
        <v>591</v>
      </c>
      <c s="31" t="s">
        <v>581</v>
      </c>
      <c s="32">
        <v>1</v>
      </c>
      <c s="33">
        <v>0</v>
      </c>
      <c s="33">
        <f>ROUND(ROUND(H21,4)*ROUND(G21,5),4)</f>
      </c>
      <c r="O21">
        <f>(I21*21)/100</f>
      </c>
      <c t="s">
        <v>25</v>
      </c>
    </row>
    <row r="22" spans="1:5" ht="12.75">
      <c r="A22" s="34" t="s">
        <v>50</v>
      </c>
      <c r="E22" s="35" t="s">
        <v>592</v>
      </c>
    </row>
    <row r="23" spans="1:5" ht="12.75">
      <c r="A23" s="36" t="s">
        <v>52</v>
      </c>
      <c r="E23" s="37" t="s">
        <v>582</v>
      </c>
    </row>
    <row r="24" spans="1:5" ht="12.75">
      <c r="A24" t="s">
        <v>54</v>
      </c>
      <c r="E24" s="35" t="s">
        <v>364</v>
      </c>
    </row>
    <row r="25" spans="1:16" ht="12.75">
      <c r="A25" s="25" t="s">
        <v>45</v>
      </c>
      <c s="29" t="s">
        <v>22</v>
      </c>
      <c s="29" t="s">
        <v>593</v>
      </c>
      <c s="25" t="s">
        <v>47</v>
      </c>
      <c s="30" t="s">
        <v>594</v>
      </c>
      <c s="31" t="s">
        <v>581</v>
      </c>
      <c s="32">
        <v>1</v>
      </c>
      <c s="33">
        <v>0</v>
      </c>
      <c s="33">
        <f>ROUND(ROUND(H25,4)*ROUND(G25,5),4)</f>
      </c>
      <c r="O25">
        <f>(I25*21)/100</f>
      </c>
      <c t="s">
        <v>25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582</v>
      </c>
    </row>
    <row r="28" spans="1:5" ht="12.75">
      <c r="A28" t="s">
        <v>54</v>
      </c>
      <c r="E28" s="35" t="s">
        <v>364</v>
      </c>
    </row>
    <row r="29" spans="1:16" ht="12.75">
      <c r="A29" s="25" t="s">
        <v>45</v>
      </c>
      <c s="29" t="s">
        <v>37</v>
      </c>
      <c s="29" t="s">
        <v>595</v>
      </c>
      <c s="25" t="s">
        <v>47</v>
      </c>
      <c s="30" t="s">
        <v>596</v>
      </c>
      <c s="31" t="s">
        <v>581</v>
      </c>
      <c s="32">
        <v>1</v>
      </c>
      <c s="33">
        <v>0</v>
      </c>
      <c s="33">
        <f>ROUND(ROUND(H29,4)*ROUND(G29,5),4)</f>
      </c>
      <c r="O29">
        <f>(I29*21)/100</f>
      </c>
      <c t="s">
        <v>25</v>
      </c>
    </row>
    <row r="30" spans="1:5" ht="12.75">
      <c r="A30" s="34" t="s">
        <v>50</v>
      </c>
      <c r="E30" s="35" t="s">
        <v>597</v>
      </c>
    </row>
    <row r="31" spans="1:5" ht="12.75">
      <c r="A31" s="36" t="s">
        <v>52</v>
      </c>
      <c r="E31" s="37" t="s">
        <v>582</v>
      </c>
    </row>
    <row r="32" spans="1:5" ht="63.75">
      <c r="A32" t="s">
        <v>54</v>
      </c>
      <c r="E32" s="35" t="s">
        <v>598</v>
      </c>
    </row>
    <row r="33" spans="1:16" ht="12.75">
      <c r="A33" s="25" t="s">
        <v>45</v>
      </c>
      <c s="29" t="s">
        <v>79</v>
      </c>
      <c s="29" t="s">
        <v>599</v>
      </c>
      <c s="25" t="s">
        <v>47</v>
      </c>
      <c s="30" t="s">
        <v>600</v>
      </c>
      <c s="31" t="s">
        <v>581</v>
      </c>
      <c s="32">
        <v>1</v>
      </c>
      <c s="33">
        <v>0</v>
      </c>
      <c s="33">
        <f>ROUND(ROUND(H33,4)*ROUND(G33,5),4)</f>
      </c>
      <c r="O33">
        <f>(I33*21)/100</f>
      </c>
      <c t="s">
        <v>25</v>
      </c>
    </row>
    <row r="34" spans="1:5" ht="12.75">
      <c r="A34" s="34" t="s">
        <v>50</v>
      </c>
      <c r="E34" s="35" t="s">
        <v>601</v>
      </c>
    </row>
    <row r="35" spans="1:5" ht="12.75">
      <c r="A35" s="36" t="s">
        <v>52</v>
      </c>
      <c r="E35" s="37" t="s">
        <v>582</v>
      </c>
    </row>
    <row r="36" spans="1:5" ht="12.75">
      <c r="A36" t="s">
        <v>54</v>
      </c>
      <c r="E36" s="35" t="s">
        <v>364</v>
      </c>
    </row>
    <row r="37" spans="1:16" ht="12.75">
      <c r="A37" s="25" t="s">
        <v>45</v>
      </c>
      <c s="29" t="s">
        <v>83</v>
      </c>
      <c s="29" t="s">
        <v>602</v>
      </c>
      <c s="25" t="s">
        <v>47</v>
      </c>
      <c s="30" t="s">
        <v>603</v>
      </c>
      <c s="31" t="s">
        <v>581</v>
      </c>
      <c s="32">
        <v>1</v>
      </c>
      <c s="33">
        <v>0</v>
      </c>
      <c s="33">
        <f>ROUND(ROUND(H37,4)*ROUND(G37,5),4)</f>
      </c>
      <c r="O37">
        <f>(I37*21)/100</f>
      </c>
      <c t="s">
        <v>25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52</v>
      </c>
      <c r="E39" s="37" t="s">
        <v>582</v>
      </c>
    </row>
    <row r="40" spans="1:5" ht="51">
      <c r="A40" t="s">
        <v>54</v>
      </c>
      <c r="E40" s="35" t="s">
        <v>368</v>
      </c>
    </row>
    <row r="41" spans="1:16" ht="12.75">
      <c r="A41" s="25" t="s">
        <v>45</v>
      </c>
      <c s="29" t="s">
        <v>40</v>
      </c>
      <c s="29" t="s">
        <v>604</v>
      </c>
      <c s="25" t="s">
        <v>47</v>
      </c>
      <c s="30" t="s">
        <v>605</v>
      </c>
      <c s="31" t="s">
        <v>581</v>
      </c>
      <c s="32">
        <v>1</v>
      </c>
      <c s="33">
        <v>0</v>
      </c>
      <c s="33">
        <f>ROUND(ROUND(H41,4)*ROUND(G41,5),4)</f>
      </c>
      <c r="O41">
        <f>(I41*21)/100</f>
      </c>
      <c t="s">
        <v>25</v>
      </c>
    </row>
    <row r="42" spans="1:5" ht="12.75">
      <c r="A42" s="34" t="s">
        <v>50</v>
      </c>
      <c r="E42" s="35" t="s">
        <v>47</v>
      </c>
    </row>
    <row r="43" spans="1:5" ht="12.75">
      <c r="A43" s="36" t="s">
        <v>52</v>
      </c>
      <c r="E43" s="37" t="s">
        <v>582</v>
      </c>
    </row>
    <row r="44" spans="1:5" ht="12.75">
      <c r="A44" t="s">
        <v>54</v>
      </c>
      <c r="E44" s="35" t="s">
        <v>606</v>
      </c>
    </row>
    <row r="45" spans="1:16" ht="12.75">
      <c r="A45" s="25" t="s">
        <v>45</v>
      </c>
      <c s="29" t="s">
        <v>42</v>
      </c>
      <c s="29" t="s">
        <v>607</v>
      </c>
      <c s="25" t="s">
        <v>47</v>
      </c>
      <c s="30" t="s">
        <v>608</v>
      </c>
      <c s="31" t="s">
        <v>581</v>
      </c>
      <c s="32">
        <v>1</v>
      </c>
      <c s="33">
        <v>0</v>
      </c>
      <c s="33">
        <f>ROUND(ROUND(H45,4)*ROUND(G45,5),4)</f>
      </c>
      <c r="O45">
        <f>(I45*21)/100</f>
      </c>
      <c t="s">
        <v>25</v>
      </c>
    </row>
    <row r="46" spans="1:5" ht="12.75">
      <c r="A46" s="34" t="s">
        <v>50</v>
      </c>
      <c r="E46" s="35" t="s">
        <v>609</v>
      </c>
    </row>
    <row r="47" spans="1:5" ht="12.75">
      <c r="A47" s="36" t="s">
        <v>52</v>
      </c>
      <c r="E47" s="37" t="s">
        <v>582</v>
      </c>
    </row>
    <row r="48" spans="1:5" ht="89.25">
      <c r="A48" t="s">
        <v>54</v>
      </c>
      <c r="E48" s="35" t="s">
        <v>610</v>
      </c>
    </row>
    <row r="49" spans="1:16" ht="12.75">
      <c r="A49" s="25" t="s">
        <v>45</v>
      </c>
      <c s="29" t="s">
        <v>94</v>
      </c>
      <c s="29" t="s">
        <v>611</v>
      </c>
      <c s="25" t="s">
        <v>47</v>
      </c>
      <c s="30" t="s">
        <v>612</v>
      </c>
      <c s="31" t="s">
        <v>581</v>
      </c>
      <c s="32">
        <v>1</v>
      </c>
      <c s="33">
        <v>0</v>
      </c>
      <c s="33">
        <f>ROUND(ROUND(H49,4)*ROUND(G49,5),4)</f>
      </c>
      <c r="O49">
        <f>(I49*21)/100</f>
      </c>
      <c t="s">
        <v>25</v>
      </c>
    </row>
    <row r="50" spans="1:5" ht="12.75">
      <c r="A50" s="34" t="s">
        <v>50</v>
      </c>
      <c r="E50" s="35" t="s">
        <v>47</v>
      </c>
    </row>
    <row r="51" spans="1:5" ht="12.75">
      <c r="A51" s="36" t="s">
        <v>52</v>
      </c>
      <c r="E51" s="37" t="s">
        <v>582</v>
      </c>
    </row>
    <row r="52" spans="1:5" ht="25.5">
      <c r="A52" t="s">
        <v>54</v>
      </c>
      <c r="E52" s="35" t="s">
        <v>613</v>
      </c>
    </row>
    <row r="53" spans="1:16" ht="12.75">
      <c r="A53" s="25" t="s">
        <v>45</v>
      </c>
      <c s="29" t="s">
        <v>98</v>
      </c>
      <c s="29" t="s">
        <v>614</v>
      </c>
      <c s="25" t="s">
        <v>47</v>
      </c>
      <c s="30" t="s">
        <v>615</v>
      </c>
      <c s="31" t="s">
        <v>581</v>
      </c>
      <c s="32">
        <v>1</v>
      </c>
      <c s="33">
        <v>0</v>
      </c>
      <c s="33">
        <f>ROUND(ROUND(H53,4)*ROUND(G53,5),4)</f>
      </c>
      <c r="O53">
        <f>(I53*21)/100</f>
      </c>
      <c t="s">
        <v>25</v>
      </c>
    </row>
    <row r="54" spans="1:5" ht="12.75">
      <c r="A54" s="34" t="s">
        <v>50</v>
      </c>
      <c r="E54" s="35" t="s">
        <v>47</v>
      </c>
    </row>
    <row r="55" spans="1:5" ht="12.75">
      <c r="A55" s="36" t="s">
        <v>52</v>
      </c>
      <c r="E55" s="37" t="s">
        <v>582</v>
      </c>
    </row>
    <row r="56" spans="1:5" ht="12.75">
      <c r="A56" t="s">
        <v>54</v>
      </c>
      <c r="E56" s="35" t="s">
        <v>616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